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  <definedName name="_xlnm.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R9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3" i="1"/>
  <c r="R9" i="1"/>
  <c r="R10" i="1"/>
  <c r="R11" i="1"/>
  <c r="R12" i="1"/>
  <c r="R13" i="1"/>
  <c r="R49" i="1"/>
  <c r="R50" i="1"/>
  <c r="R51" i="1"/>
  <c r="R52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6" i="1" l="1"/>
  <c r="R87" i="1"/>
  <c r="R88" i="1"/>
  <c r="R89" i="1"/>
  <c r="R90" i="1"/>
  <c r="R91" i="1"/>
  <c r="R92" i="1"/>
  <c r="R85" i="1"/>
  <c r="P94" i="1"/>
  <c r="N94" i="1"/>
  <c r="Q94" i="1" l="1"/>
  <c r="L94" i="1"/>
  <c r="R94" i="1" l="1"/>
  <c r="R95" i="1" s="1"/>
</calcChain>
</file>

<file path=xl/sharedStrings.xml><?xml version="1.0" encoding="utf-8"?>
<sst xmlns="http://schemas.openxmlformats.org/spreadsheetml/2006/main" count="292" uniqueCount="92">
  <si>
    <t>ME5</t>
  </si>
  <si>
    <t>ME4b</t>
  </si>
  <si>
    <t>SUMA</t>
  </si>
  <si>
    <t>Sytuacja nr</t>
  </si>
  <si>
    <t>Suma mocy opraw [kW]:</t>
  </si>
  <si>
    <t>klasa oświetlenia</t>
  </si>
  <si>
    <t>moduł [m]</t>
  </si>
  <si>
    <t>średnia szerokość drogi [m]</t>
  </si>
  <si>
    <t>średnia szerokość chodnika [m]</t>
  </si>
  <si>
    <t>średnia wysokość zawieszenia oprawy [m]</t>
  </si>
  <si>
    <t>wysięgnik projektowany, nd linią [m]</t>
  </si>
  <si>
    <t>Suma mocy [kW]</t>
  </si>
  <si>
    <t>Oświadczam, że:</t>
  </si>
  <si>
    <t>1) obliczenia fotometryczne zostały opracowane zgodnie z wymaganiami z SIWZ</t>
  </si>
  <si>
    <t>2) proponowana minimalna moc opraw to 35 W</t>
  </si>
  <si>
    <t>Moc z obliczeń producent nr 1 [W]</t>
  </si>
  <si>
    <t>Moc z obliczeń producent nr 2 [W]2</t>
  </si>
  <si>
    <t>a</t>
  </si>
  <si>
    <t>b</t>
  </si>
  <si>
    <t>c</t>
  </si>
  <si>
    <t>d</t>
  </si>
  <si>
    <t>b+d</t>
  </si>
  <si>
    <t>((a*b)+(c*d))/1000</t>
  </si>
  <si>
    <t>Deklarowana ilość opraw producent nr 1 [szt.]</t>
  </si>
  <si>
    <t>Deklarowana ilość opraw producent nr 2 [szt.]</t>
  </si>
  <si>
    <t>Wymagana ilość opraw suma [szt.]</t>
  </si>
  <si>
    <t>Deklarowana ilość opraw suma sprawdzenie [szt.]</t>
  </si>
  <si>
    <t>Biedrzykowice</t>
  </si>
  <si>
    <t>Bronocice</t>
  </si>
  <si>
    <t>Bronów</t>
  </si>
  <si>
    <t>Chmielów</t>
  </si>
  <si>
    <t>Dębiany</t>
  </si>
  <si>
    <t>Dębowiec</t>
  </si>
  <si>
    <t>Działoszyce</t>
  </si>
  <si>
    <t>Adrianowicza</t>
  </si>
  <si>
    <t>Chałupki</t>
  </si>
  <si>
    <t>ME3c</t>
  </si>
  <si>
    <t>Garbarska</t>
  </si>
  <si>
    <t>16a</t>
  </si>
  <si>
    <t>Kościuszki</t>
  </si>
  <si>
    <t>16b</t>
  </si>
  <si>
    <t>Krakowska</t>
  </si>
  <si>
    <t>Młody Orzeł</t>
  </si>
  <si>
    <t>Ogrodowa</t>
  </si>
  <si>
    <t>Piłsudskiego</t>
  </si>
  <si>
    <t>Pińczowska</t>
  </si>
  <si>
    <t>Plac Partyzantów</t>
  </si>
  <si>
    <t>Pocztowa</t>
  </si>
  <si>
    <t>Skalbmierska</t>
  </si>
  <si>
    <t>26a</t>
  </si>
  <si>
    <t>26b</t>
  </si>
  <si>
    <t>Stawisko</t>
  </si>
  <si>
    <t>Szkolna</t>
  </si>
  <si>
    <t>Zakościelna</t>
  </si>
  <si>
    <t>Dziekanowice</t>
  </si>
  <si>
    <t>Dzierążnia</t>
  </si>
  <si>
    <t>Dziewięczyce</t>
  </si>
  <si>
    <t>Gaik</t>
  </si>
  <si>
    <t>Iżykowice</t>
  </si>
  <si>
    <t>Jakubowice</t>
  </si>
  <si>
    <t>Januszowice</t>
  </si>
  <si>
    <t>Jastrzębniki</t>
  </si>
  <si>
    <t>Ksawerów</t>
  </si>
  <si>
    <t>Kujawki</t>
  </si>
  <si>
    <t>Kwaszyn</t>
  </si>
  <si>
    <t>Lipówka</t>
  </si>
  <si>
    <t>Marianów</t>
  </si>
  <si>
    <t>Niewiatrowice</t>
  </si>
  <si>
    <t>Opatkowice</t>
  </si>
  <si>
    <t>Pierocice</t>
  </si>
  <si>
    <t>Podrózie</t>
  </si>
  <si>
    <t>Sancygniów</t>
  </si>
  <si>
    <t>Stępocice</t>
  </si>
  <si>
    <t>Sudół</t>
  </si>
  <si>
    <t>Sypów</t>
  </si>
  <si>
    <t>Szczotkowice</t>
  </si>
  <si>
    <t>Szyszczyce</t>
  </si>
  <si>
    <t>Świerczyna</t>
  </si>
  <si>
    <t>Teodorów</t>
  </si>
  <si>
    <t>Wola Knyszyńska</t>
  </si>
  <si>
    <t>Wolica</t>
  </si>
  <si>
    <t>Wymysłów</t>
  </si>
  <si>
    <t>Zagaje Dębiańskie</t>
  </si>
  <si>
    <t>Zagórze</t>
  </si>
  <si>
    <t>Miejscowość</t>
  </si>
  <si>
    <t>Ulica</t>
  </si>
  <si>
    <t>nawis [m]</t>
  </si>
  <si>
    <t>4) w obliczeniach fotometrycznych przyjęto instalację opraw oświetleniowych pod kątem od 0 do 5 stopni do powierzchni jezdni</t>
  </si>
  <si>
    <t>5) oprawy oświetleniowe zastosowane w obliczeniach fotometrycznych spełniają wymagania SIWZ</t>
  </si>
  <si>
    <t>Obliczenia fotometryczne należy wykonać zgodnie z normą PN-EN13201:2007 Oświetlenie dróg korzystając z poniższysz parametrów dla poszczególnych sytuacji oświetleniowych. Wyniki obliczeń - moce opraw i ilość deklarowanych opraw dla danego producenta - należy wpisać do kolumny oznaczonej na kolor żółty. "Suma mocy" proszę podać w jednostce [kW].</t>
  </si>
  <si>
    <t>Załącznik nr 1a - Tabela do obliczeń fotometrycznych</t>
  </si>
  <si>
    <t>3) sumaryczna moc znamionowa dostarczonych opraw oświetleniowych mieścić się w  przedziale od 70 kW do 76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</si>
</sst>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indexed="64"/>
      </top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165" fontId="11" fillId="0" borderId="4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center"/>
    </xf>
    <xf numFmtId="166" fontId="13" fillId="0" borderId="3" xfId="0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0" fontId="10" fillId="0" borderId="7" xfId="3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0" fontId="9" fillId="0" borderId="8" xfId="3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2" borderId="1" xfId="3" applyNumberFormat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.0\ _z_ł_-;\-* #,##0.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41"/>
      <tableStyleElement type="firstRowStripe" dxfId="40"/>
    </tableStyle>
    <tableStyle name="TableStyleQueryResult" pivot="0" count="3">
      <tableStyleElement type="wholeTable" dxfId="39"/>
      <tableStyleElement type="headerRow" dxfId="38"/>
      <tableStyleElement type="firstRowStripe" dxfId="37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R94" totalsRowCount="1" headerRowDxfId="36" dataDxfId="35" totalsRowDxfId="34" headerRowCellStyle="Normalny 2">
  <autoFilter ref="B7:R93"/>
  <sortState ref="B8:Q78">
    <sortCondition ref="B7:B78"/>
  </sortState>
  <tableColumns count="17">
    <tableColumn id="20" name="Sytuacja nr" dataDxfId="33" totalsRowDxfId="32"/>
    <tableColumn id="3" name="Miejscowość" totalsRowLabel="SUMA" dataDxfId="31" totalsRowDxfId="30"/>
    <tableColumn id="17" name="Ulica" dataDxfId="29" totalsRowDxfId="28"/>
    <tableColumn id="4" name="średnia szerokość drogi [m]" dataDxfId="27" totalsRowDxfId="26"/>
    <tableColumn id="10" name="średnia szerokość chodnika [m]" dataDxfId="25" totalsRowDxfId="24"/>
    <tableColumn id="5" name="klasa oświetlenia" dataDxfId="23" totalsRowDxfId="22"/>
    <tableColumn id="6" name="średnia wysokość zawieszenia oprawy [m]" dataDxfId="21" totalsRowDxfId="20" dataCellStyle="Dziesiętny"/>
    <tableColumn id="1" name="wysięgnik projektowany, nd linią [m]" dataDxfId="19" totalsRowDxfId="18" dataCellStyle="Normalny 3"/>
    <tableColumn id="7" name="moduł [m]" dataDxfId="17" totalsRowDxfId="16"/>
    <tableColumn id="8" name="nawis [m]" dataDxfId="15" totalsRowDxfId="14"/>
    <tableColumn id="9" name="Wymagana ilość opraw suma [szt.]" totalsRowFunction="sum" dataDxfId="13" totalsRowDxfId="12"/>
    <tableColumn id="13" name="Moc z obliczeń producent nr 1 [W]" dataDxfId="11" totalsRowDxfId="10" dataCellStyle="Normalny 3"/>
    <tableColumn id="15" name="Deklarowana ilość opraw producent nr 1 [szt.]" totalsRowFunction="sum" dataDxfId="9" totalsRowDxfId="8" dataCellStyle="Normalny 3"/>
    <tableColumn id="14" name="Moc z obliczeń producent nr 2 [W]2" dataDxfId="7" totalsRowDxfId="6" dataCellStyle="Normalny 3"/>
    <tableColumn id="11" name="Deklarowana ilość opraw producent nr 2 [szt.]" totalsRowFunction="sum" dataDxfId="5" totalsRowDxfId="4"/>
    <tableColumn id="16" name="Deklarowana ilość opraw suma sprawdzenie [szt.]" totalsRowFunction="sum" dataDxfId="3" totalsRowDxfId="2"/>
    <tableColumn id="2" name="Suma mocy [kW]" totalsRowFunction="sum" dataDxfId="1" totalsRowDxfId="0">
      <calculatedColumnFormula>ROUND(Tabela1[[#This Row],[Deklarowana ilość opraw producent nr 2 '[szt.']]]*Tabela1[[#This Row],[Wymagana ilość opraw suma '[szt.']]]/1000,3)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3"/>
  <sheetViews>
    <sheetView showGridLines="0" tabSelected="1" zoomScale="85" zoomScaleNormal="85" zoomScalePageLayoutView="85" workbookViewId="0">
      <selection activeCell="D101" sqref="D101"/>
    </sheetView>
  </sheetViews>
  <sheetFormatPr defaultRowHeight="15"/>
  <cols>
    <col min="1" max="1" width="2" customWidth="1"/>
    <col min="2" max="2" width="7.42578125" style="4" customWidth="1"/>
    <col min="3" max="3" width="22.85546875" style="3" customWidth="1"/>
    <col min="4" max="4" width="19.85546875" style="3" customWidth="1"/>
    <col min="5" max="6" width="12.7109375" customWidth="1"/>
    <col min="7" max="7" width="10.7109375" bestFit="1" customWidth="1"/>
    <col min="8" max="9" width="12.7109375" style="13" customWidth="1"/>
    <col min="10" max="10" width="8.85546875" style="1" customWidth="1"/>
    <col min="11" max="11" width="9.85546875" style="1" customWidth="1"/>
    <col min="12" max="13" width="10.42578125" style="5" customWidth="1"/>
    <col min="14" max="14" width="12.7109375" style="5" customWidth="1"/>
    <col min="15" max="15" width="10.42578125" style="5" customWidth="1"/>
    <col min="16" max="16" width="12.5703125" style="1" customWidth="1"/>
    <col min="17" max="17" width="14.7109375" style="1" customWidth="1"/>
    <col min="18" max="18" width="16.7109375" style="1" customWidth="1"/>
    <col min="21" max="21" width="9.140625" style="4"/>
    <col min="22" max="22" width="11" style="1" customWidth="1"/>
    <col min="23" max="23" width="12.140625" style="1" customWidth="1"/>
    <col min="24" max="24" width="10" style="1" customWidth="1"/>
  </cols>
  <sheetData>
    <row r="1" spans="2:24" ht="15.75">
      <c r="B1" s="68" t="s">
        <v>90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24" ht="9" customHeight="1"/>
    <row r="3" spans="2:24">
      <c r="B3" s="66" t="s">
        <v>89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2:24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2:24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2:24" ht="13.5" customHeight="1"/>
    <row r="7" spans="2:24" ht="54.75" customHeight="1">
      <c r="B7" s="16" t="s">
        <v>3</v>
      </c>
      <c r="C7" s="16" t="s">
        <v>84</v>
      </c>
      <c r="D7" s="16" t="s">
        <v>85</v>
      </c>
      <c r="E7" s="16" t="s">
        <v>7</v>
      </c>
      <c r="F7" s="16" t="s">
        <v>8</v>
      </c>
      <c r="G7" s="16" t="s">
        <v>5</v>
      </c>
      <c r="H7" s="17" t="s">
        <v>9</v>
      </c>
      <c r="I7" s="17" t="s">
        <v>10</v>
      </c>
      <c r="J7" s="16" t="s">
        <v>6</v>
      </c>
      <c r="K7" s="16" t="s">
        <v>86</v>
      </c>
      <c r="L7" s="16" t="s">
        <v>25</v>
      </c>
      <c r="M7" s="16" t="s">
        <v>15</v>
      </c>
      <c r="N7" s="16" t="s">
        <v>23</v>
      </c>
      <c r="O7" s="16" t="s">
        <v>16</v>
      </c>
      <c r="P7" s="16" t="s">
        <v>24</v>
      </c>
      <c r="Q7" s="16" t="s">
        <v>26</v>
      </c>
      <c r="R7" s="16" t="s">
        <v>11</v>
      </c>
      <c r="U7"/>
      <c r="V7"/>
      <c r="W7"/>
      <c r="X7"/>
    </row>
    <row r="8" spans="2:24" ht="13.5" customHeight="1">
      <c r="B8" s="49"/>
      <c r="C8" s="50"/>
      <c r="D8" s="52"/>
      <c r="E8" s="54"/>
      <c r="F8" s="56"/>
      <c r="G8" s="54"/>
      <c r="H8" s="58"/>
      <c r="I8" s="59"/>
      <c r="J8" s="27"/>
      <c r="K8" s="28"/>
      <c r="L8" s="29"/>
      <c r="M8" s="30" t="s">
        <v>17</v>
      </c>
      <c r="N8" s="30" t="s">
        <v>18</v>
      </c>
      <c r="O8" s="30" t="s">
        <v>19</v>
      </c>
      <c r="P8" s="31" t="s">
        <v>20</v>
      </c>
      <c r="Q8" s="31" t="s">
        <v>21</v>
      </c>
      <c r="R8" s="32" t="s">
        <v>22</v>
      </c>
      <c r="U8"/>
      <c r="V8"/>
      <c r="W8"/>
      <c r="X8"/>
    </row>
    <row r="9" spans="2:24" ht="13.5" customHeight="1">
      <c r="B9" s="16">
        <v>1</v>
      </c>
      <c r="C9" s="51" t="s">
        <v>27</v>
      </c>
      <c r="D9" s="51" t="s">
        <v>27</v>
      </c>
      <c r="E9" s="53">
        <v>5</v>
      </c>
      <c r="F9" s="55"/>
      <c r="G9" s="53" t="s">
        <v>0</v>
      </c>
      <c r="H9" s="57">
        <v>9</v>
      </c>
      <c r="I9" s="46">
        <v>1.5</v>
      </c>
      <c r="J9" s="27">
        <v>48</v>
      </c>
      <c r="K9" s="64">
        <v>-0.5</v>
      </c>
      <c r="L9" s="29">
        <v>17</v>
      </c>
      <c r="M9" s="61"/>
      <c r="N9" s="61"/>
      <c r="O9" s="61"/>
      <c r="P9" s="62"/>
      <c r="Q9" s="35"/>
      <c r="R9" s="32">
        <f>ROUND(Tabela1[[#This Row],[Deklarowana ilość opraw producent nr 2 '[szt.']]]*Tabela1[[#This Row],[Wymagana ilość opraw suma '[szt.']]]/1000,3)</f>
        <v>0</v>
      </c>
      <c r="U9"/>
      <c r="V9"/>
      <c r="W9"/>
      <c r="X9"/>
    </row>
    <row r="10" spans="2:24" ht="13.5" customHeight="1">
      <c r="B10" s="16">
        <v>2</v>
      </c>
      <c r="C10" s="51" t="s">
        <v>28</v>
      </c>
      <c r="D10" s="51" t="s">
        <v>28</v>
      </c>
      <c r="E10" s="53">
        <v>6</v>
      </c>
      <c r="F10" s="55"/>
      <c r="G10" s="53" t="s">
        <v>0</v>
      </c>
      <c r="H10" s="57">
        <v>9</v>
      </c>
      <c r="I10" s="46">
        <v>1.5</v>
      </c>
      <c r="J10" s="27">
        <v>48</v>
      </c>
      <c r="K10" s="64">
        <v>-2.5</v>
      </c>
      <c r="L10" s="29">
        <v>15</v>
      </c>
      <c r="M10" s="61"/>
      <c r="N10" s="61"/>
      <c r="O10" s="61"/>
      <c r="P10" s="62"/>
      <c r="Q10" s="35"/>
      <c r="R10" s="32">
        <f>ROUND(Tabela1[[#This Row],[Deklarowana ilość opraw producent nr 2 '[szt.']]]*Tabela1[[#This Row],[Wymagana ilość opraw suma '[szt.']]]/1000,3)</f>
        <v>0</v>
      </c>
      <c r="U10"/>
      <c r="V10"/>
      <c r="W10"/>
      <c r="X10"/>
    </row>
    <row r="11" spans="2:24" ht="13.5" customHeight="1">
      <c r="B11" s="16">
        <v>3</v>
      </c>
      <c r="C11" s="51" t="s">
        <v>28</v>
      </c>
      <c r="D11" s="51" t="s">
        <v>28</v>
      </c>
      <c r="E11" s="53">
        <v>5</v>
      </c>
      <c r="F11" s="55"/>
      <c r="G11" s="53" t="s">
        <v>0</v>
      </c>
      <c r="H11" s="57">
        <v>9</v>
      </c>
      <c r="I11" s="46">
        <v>1.5</v>
      </c>
      <c r="J11" s="27">
        <v>48</v>
      </c>
      <c r="K11" s="64">
        <v>-2.5</v>
      </c>
      <c r="L11" s="29">
        <v>2</v>
      </c>
      <c r="M11" s="61"/>
      <c r="N11" s="61"/>
      <c r="O11" s="61"/>
      <c r="P11" s="62"/>
      <c r="Q11" s="35"/>
      <c r="R11" s="32">
        <f>ROUND(Tabela1[[#This Row],[Deklarowana ilość opraw producent nr 2 '[szt.']]]*Tabela1[[#This Row],[Wymagana ilość opraw suma '[szt.']]]/1000,3)</f>
        <v>0</v>
      </c>
      <c r="U11"/>
      <c r="V11"/>
      <c r="W11"/>
      <c r="X11"/>
    </row>
    <row r="12" spans="2:24" ht="13.5" customHeight="1">
      <c r="B12" s="16">
        <v>4</v>
      </c>
      <c r="C12" s="51" t="s">
        <v>29</v>
      </c>
      <c r="D12" s="51" t="s">
        <v>29</v>
      </c>
      <c r="E12" s="53">
        <v>6</v>
      </c>
      <c r="F12" s="55"/>
      <c r="G12" s="53" t="s">
        <v>0</v>
      </c>
      <c r="H12" s="57">
        <v>9</v>
      </c>
      <c r="I12" s="46">
        <v>1.5</v>
      </c>
      <c r="J12" s="27">
        <v>48</v>
      </c>
      <c r="K12" s="64">
        <v>-2.5</v>
      </c>
      <c r="L12" s="29">
        <v>13</v>
      </c>
      <c r="M12" s="61"/>
      <c r="N12" s="61"/>
      <c r="O12" s="61"/>
      <c r="P12" s="62"/>
      <c r="Q12" s="35"/>
      <c r="R12" s="32">
        <f>ROUND(Tabela1[[#This Row],[Deklarowana ilość opraw producent nr 2 '[szt.']]]*Tabela1[[#This Row],[Wymagana ilość opraw suma '[szt.']]]/1000,3)</f>
        <v>0</v>
      </c>
      <c r="U12"/>
      <c r="V12"/>
      <c r="W12"/>
      <c r="X12"/>
    </row>
    <row r="13" spans="2:24" ht="13.5" customHeight="1">
      <c r="B13" s="16">
        <v>5</v>
      </c>
      <c r="C13" s="51" t="s">
        <v>29</v>
      </c>
      <c r="D13" s="51" t="s">
        <v>29</v>
      </c>
      <c r="E13" s="53">
        <v>5</v>
      </c>
      <c r="F13" s="55"/>
      <c r="G13" s="53" t="s">
        <v>0</v>
      </c>
      <c r="H13" s="57">
        <v>9</v>
      </c>
      <c r="I13" s="46">
        <v>1.5</v>
      </c>
      <c r="J13" s="27">
        <v>48</v>
      </c>
      <c r="K13" s="64">
        <v>-1</v>
      </c>
      <c r="L13" s="29">
        <v>3</v>
      </c>
      <c r="M13" s="61"/>
      <c r="N13" s="61"/>
      <c r="O13" s="61"/>
      <c r="P13" s="62"/>
      <c r="Q13" s="35"/>
      <c r="R13" s="32">
        <f>ROUND(Tabela1[[#This Row],[Deklarowana ilość opraw producent nr 2 '[szt.']]]*Tabela1[[#This Row],[Wymagana ilość opraw suma '[szt.']]]/1000,3)</f>
        <v>0</v>
      </c>
      <c r="U13"/>
      <c r="V13"/>
      <c r="W13"/>
      <c r="X13"/>
    </row>
    <row r="14" spans="2:24" ht="13.5" customHeight="1">
      <c r="B14" s="16">
        <v>6</v>
      </c>
      <c r="C14" s="51" t="s">
        <v>30</v>
      </c>
      <c r="D14" s="51" t="s">
        <v>30</v>
      </c>
      <c r="E14" s="53">
        <v>6</v>
      </c>
      <c r="F14" s="55">
        <v>1.5</v>
      </c>
      <c r="G14" s="53" t="s">
        <v>0</v>
      </c>
      <c r="H14" s="57">
        <v>9</v>
      </c>
      <c r="I14" s="46">
        <v>1.5</v>
      </c>
      <c r="J14" s="27">
        <v>48</v>
      </c>
      <c r="K14" s="64">
        <v>-2.5</v>
      </c>
      <c r="L14" s="29">
        <v>18</v>
      </c>
      <c r="M14" s="61"/>
      <c r="N14" s="61"/>
      <c r="O14" s="61"/>
      <c r="P14" s="62"/>
      <c r="Q14" s="35"/>
      <c r="R14" s="32">
        <f>ROUND(Tabela1[[#This Row],[Deklarowana ilość opraw producent nr 2 '[szt.']]]*Tabela1[[#This Row],[Wymagana ilość opraw suma '[szt.']]]/1000,3)</f>
        <v>0</v>
      </c>
      <c r="U14"/>
      <c r="V14"/>
      <c r="W14"/>
      <c r="X14"/>
    </row>
    <row r="15" spans="2:24" ht="13.5" customHeight="1">
      <c r="B15" s="16">
        <v>7</v>
      </c>
      <c r="C15" s="51" t="s">
        <v>30</v>
      </c>
      <c r="D15" s="51" t="s">
        <v>30</v>
      </c>
      <c r="E15" s="53">
        <v>5</v>
      </c>
      <c r="F15" s="55">
        <v>1.5</v>
      </c>
      <c r="G15" s="53" t="s">
        <v>0</v>
      </c>
      <c r="H15" s="57">
        <v>9</v>
      </c>
      <c r="I15" s="46">
        <v>1.5</v>
      </c>
      <c r="J15" s="27">
        <v>48</v>
      </c>
      <c r="K15" s="64">
        <v>0</v>
      </c>
      <c r="L15" s="29">
        <v>14</v>
      </c>
      <c r="M15" s="61"/>
      <c r="N15" s="61"/>
      <c r="O15" s="61"/>
      <c r="P15" s="62"/>
      <c r="Q15" s="35"/>
      <c r="R15" s="32">
        <f>ROUND(Tabela1[[#This Row],[Deklarowana ilość opraw producent nr 2 '[szt.']]]*Tabela1[[#This Row],[Wymagana ilość opraw suma '[szt.']]]/1000,3)</f>
        <v>0</v>
      </c>
      <c r="U15"/>
      <c r="V15"/>
      <c r="W15"/>
      <c r="X15"/>
    </row>
    <row r="16" spans="2:24" ht="13.5" customHeight="1">
      <c r="B16" s="16">
        <v>8</v>
      </c>
      <c r="C16" s="51" t="s">
        <v>31</v>
      </c>
      <c r="D16" s="51" t="s">
        <v>31</v>
      </c>
      <c r="E16" s="53">
        <v>6</v>
      </c>
      <c r="F16" s="55"/>
      <c r="G16" s="53" t="s">
        <v>0</v>
      </c>
      <c r="H16" s="57">
        <v>9</v>
      </c>
      <c r="I16" s="46">
        <v>1.5</v>
      </c>
      <c r="J16" s="27">
        <v>48</v>
      </c>
      <c r="K16" s="64">
        <v>-2.5</v>
      </c>
      <c r="L16" s="29">
        <v>17</v>
      </c>
      <c r="M16" s="61"/>
      <c r="N16" s="61"/>
      <c r="O16" s="61"/>
      <c r="P16" s="62"/>
      <c r="Q16" s="35"/>
      <c r="R16" s="32">
        <f>ROUND(Tabela1[[#This Row],[Deklarowana ilość opraw producent nr 2 '[szt.']]]*Tabela1[[#This Row],[Wymagana ilość opraw suma '[szt.']]]/1000,3)</f>
        <v>0</v>
      </c>
      <c r="U16"/>
      <c r="V16"/>
      <c r="W16"/>
      <c r="X16"/>
    </row>
    <row r="17" spans="2:24" ht="13.5" customHeight="1">
      <c r="B17" s="16">
        <v>9</v>
      </c>
      <c r="C17" s="51" t="s">
        <v>31</v>
      </c>
      <c r="D17" s="51" t="s">
        <v>31</v>
      </c>
      <c r="E17" s="53">
        <v>5</v>
      </c>
      <c r="F17" s="55"/>
      <c r="G17" s="53" t="s">
        <v>0</v>
      </c>
      <c r="H17" s="57">
        <v>9</v>
      </c>
      <c r="I17" s="46">
        <v>1.5</v>
      </c>
      <c r="J17" s="27">
        <v>48</v>
      </c>
      <c r="K17" s="64">
        <v>-2.5</v>
      </c>
      <c r="L17" s="29">
        <v>10</v>
      </c>
      <c r="M17" s="61"/>
      <c r="N17" s="61"/>
      <c r="O17" s="61"/>
      <c r="P17" s="62"/>
      <c r="Q17" s="35"/>
      <c r="R17" s="32">
        <f>ROUND(Tabela1[[#This Row],[Deklarowana ilość opraw producent nr 2 '[szt.']]]*Tabela1[[#This Row],[Wymagana ilość opraw suma '[szt.']]]/1000,3)</f>
        <v>0</v>
      </c>
      <c r="U17"/>
      <c r="V17"/>
      <c r="W17"/>
      <c r="X17"/>
    </row>
    <row r="18" spans="2:24" ht="13.5" customHeight="1">
      <c r="B18" s="16">
        <v>10</v>
      </c>
      <c r="C18" s="51" t="s">
        <v>32</v>
      </c>
      <c r="D18" s="51" t="s">
        <v>32</v>
      </c>
      <c r="E18" s="53">
        <v>5</v>
      </c>
      <c r="F18" s="55"/>
      <c r="G18" s="53" t="s">
        <v>0</v>
      </c>
      <c r="H18" s="57">
        <v>9</v>
      </c>
      <c r="I18" s="46">
        <v>1.5</v>
      </c>
      <c r="J18" s="27">
        <v>48</v>
      </c>
      <c r="K18" s="64">
        <v>-1</v>
      </c>
      <c r="L18" s="29">
        <v>10</v>
      </c>
      <c r="M18" s="61"/>
      <c r="N18" s="61"/>
      <c r="O18" s="61"/>
      <c r="P18" s="62"/>
      <c r="Q18" s="35"/>
      <c r="R18" s="32">
        <f>ROUND(Tabela1[[#This Row],[Deklarowana ilość opraw producent nr 2 '[szt.']]]*Tabela1[[#This Row],[Wymagana ilość opraw suma '[szt.']]]/1000,3)</f>
        <v>0</v>
      </c>
      <c r="U18"/>
      <c r="V18"/>
      <c r="W18"/>
      <c r="X18"/>
    </row>
    <row r="19" spans="2:24" ht="13.5" customHeight="1">
      <c r="B19" s="16">
        <v>11</v>
      </c>
      <c r="C19" s="51" t="s">
        <v>33</v>
      </c>
      <c r="D19" s="51" t="s">
        <v>34</v>
      </c>
      <c r="E19" s="53">
        <v>6</v>
      </c>
      <c r="F19" s="55">
        <v>1.5</v>
      </c>
      <c r="G19" s="53" t="s">
        <v>1</v>
      </c>
      <c r="H19" s="57">
        <v>9</v>
      </c>
      <c r="I19" s="46">
        <v>1.5</v>
      </c>
      <c r="J19" s="27">
        <v>45</v>
      </c>
      <c r="K19" s="64">
        <v>0.5</v>
      </c>
      <c r="L19" s="29">
        <v>5</v>
      </c>
      <c r="M19" s="61"/>
      <c r="N19" s="61"/>
      <c r="O19" s="61"/>
      <c r="P19" s="62"/>
      <c r="Q19" s="35"/>
      <c r="R19" s="32">
        <f>ROUND(Tabela1[[#This Row],[Deklarowana ilość opraw producent nr 2 '[szt.']]]*Tabela1[[#This Row],[Wymagana ilość opraw suma '[szt.']]]/1000,3)</f>
        <v>0</v>
      </c>
      <c r="U19"/>
      <c r="V19"/>
      <c r="W19"/>
      <c r="X19"/>
    </row>
    <row r="20" spans="2:24" ht="13.5" customHeight="1">
      <c r="B20" s="16">
        <v>12</v>
      </c>
      <c r="C20" s="51" t="s">
        <v>33</v>
      </c>
      <c r="D20" s="51" t="s">
        <v>35</v>
      </c>
      <c r="E20" s="53">
        <v>5</v>
      </c>
      <c r="F20" s="55">
        <v>1.5</v>
      </c>
      <c r="G20" s="53" t="s">
        <v>0</v>
      </c>
      <c r="H20" s="57">
        <v>9</v>
      </c>
      <c r="I20" s="46">
        <v>1.5</v>
      </c>
      <c r="J20" s="27">
        <v>45</v>
      </c>
      <c r="K20" s="64">
        <v>0</v>
      </c>
      <c r="L20" s="29">
        <v>4</v>
      </c>
      <c r="M20" s="61"/>
      <c r="N20" s="61"/>
      <c r="O20" s="61"/>
      <c r="P20" s="62"/>
      <c r="Q20" s="35"/>
      <c r="R20" s="32">
        <f>ROUND(Tabela1[[#This Row],[Deklarowana ilość opraw producent nr 2 '[szt.']]]*Tabela1[[#This Row],[Wymagana ilość opraw suma '[szt.']]]/1000,3)</f>
        <v>0</v>
      </c>
      <c r="U20"/>
      <c r="V20"/>
      <c r="W20"/>
      <c r="X20"/>
    </row>
    <row r="21" spans="2:24" ht="13.5" customHeight="1">
      <c r="B21" s="16">
        <v>13</v>
      </c>
      <c r="C21" s="51" t="s">
        <v>33</v>
      </c>
      <c r="D21" s="51" t="s">
        <v>33</v>
      </c>
      <c r="E21" s="53">
        <v>7</v>
      </c>
      <c r="F21" s="55">
        <v>1.5</v>
      </c>
      <c r="G21" s="53" t="s">
        <v>36</v>
      </c>
      <c r="H21" s="57">
        <v>9.5</v>
      </c>
      <c r="I21" s="46">
        <v>1.5</v>
      </c>
      <c r="J21" s="27">
        <v>45</v>
      </c>
      <c r="K21" s="64">
        <v>0.5</v>
      </c>
      <c r="L21" s="29">
        <v>1</v>
      </c>
      <c r="M21" s="61"/>
      <c r="N21" s="61"/>
      <c r="O21" s="61"/>
      <c r="P21" s="62"/>
      <c r="Q21" s="35"/>
      <c r="R21" s="32">
        <f>ROUND(Tabela1[[#This Row],[Deklarowana ilość opraw producent nr 2 '[szt.']]]*Tabela1[[#This Row],[Wymagana ilość opraw suma '[szt.']]]/1000,3)</f>
        <v>0</v>
      </c>
      <c r="U21"/>
      <c r="V21"/>
      <c r="W21"/>
      <c r="X21"/>
    </row>
    <row r="22" spans="2:24" ht="13.5" customHeight="1">
      <c r="B22" s="16">
        <v>14</v>
      </c>
      <c r="C22" s="51" t="s">
        <v>33</v>
      </c>
      <c r="D22" s="51" t="s">
        <v>33</v>
      </c>
      <c r="E22" s="53">
        <v>6</v>
      </c>
      <c r="F22" s="55"/>
      <c r="G22" s="53" t="s">
        <v>0</v>
      </c>
      <c r="H22" s="57">
        <v>9</v>
      </c>
      <c r="I22" s="46">
        <v>1.5</v>
      </c>
      <c r="J22" s="27">
        <v>45</v>
      </c>
      <c r="K22" s="64">
        <v>-2.5</v>
      </c>
      <c r="L22" s="29">
        <v>4</v>
      </c>
      <c r="M22" s="61"/>
      <c r="N22" s="61"/>
      <c r="O22" s="61"/>
      <c r="P22" s="62"/>
      <c r="Q22" s="35"/>
      <c r="R22" s="32">
        <f>ROUND(Tabela1[[#This Row],[Deklarowana ilość opraw producent nr 2 '[szt.']]]*Tabela1[[#This Row],[Wymagana ilość opraw suma '[szt.']]]/1000,3)</f>
        <v>0</v>
      </c>
      <c r="U22"/>
      <c r="V22"/>
      <c r="W22"/>
      <c r="X22"/>
    </row>
    <row r="23" spans="2:24" ht="13.5" customHeight="1">
      <c r="B23" s="16">
        <v>15</v>
      </c>
      <c r="C23" s="51" t="s">
        <v>33</v>
      </c>
      <c r="D23" s="51" t="s">
        <v>37</v>
      </c>
      <c r="E23" s="53">
        <v>5</v>
      </c>
      <c r="F23" s="55">
        <v>1.5</v>
      </c>
      <c r="G23" s="53" t="s">
        <v>0</v>
      </c>
      <c r="H23" s="57">
        <v>9</v>
      </c>
      <c r="I23" s="46">
        <v>1.5</v>
      </c>
      <c r="J23" s="27">
        <v>45</v>
      </c>
      <c r="K23" s="64">
        <v>0.5</v>
      </c>
      <c r="L23" s="29">
        <v>3</v>
      </c>
      <c r="M23" s="61"/>
      <c r="N23" s="61"/>
      <c r="O23" s="61"/>
      <c r="P23" s="62"/>
      <c r="Q23" s="35"/>
      <c r="R23" s="32">
        <f>ROUND(Tabela1[[#This Row],[Deklarowana ilość opraw producent nr 2 '[szt.']]]*Tabela1[[#This Row],[Wymagana ilość opraw suma '[szt.']]]/1000,3)</f>
        <v>0</v>
      </c>
      <c r="U23"/>
      <c r="V23"/>
      <c r="W23"/>
      <c r="X23"/>
    </row>
    <row r="24" spans="2:24" ht="13.5" customHeight="1">
      <c r="B24" s="16" t="s">
        <v>38</v>
      </c>
      <c r="C24" s="51" t="s">
        <v>33</v>
      </c>
      <c r="D24" s="51" t="s">
        <v>39</v>
      </c>
      <c r="E24" s="53">
        <v>7</v>
      </c>
      <c r="F24" s="55">
        <v>1.5</v>
      </c>
      <c r="G24" s="53" t="s">
        <v>1</v>
      </c>
      <c r="H24" s="57">
        <v>9.5</v>
      </c>
      <c r="I24" s="46">
        <v>1.5</v>
      </c>
      <c r="J24" s="27">
        <v>45</v>
      </c>
      <c r="K24" s="64">
        <v>-2.5</v>
      </c>
      <c r="L24" s="29">
        <v>3</v>
      </c>
      <c r="M24" s="61"/>
      <c r="N24" s="61"/>
      <c r="O24" s="61"/>
      <c r="P24" s="62"/>
      <c r="Q24" s="35"/>
      <c r="R24" s="32">
        <f>ROUND(Tabela1[[#This Row],[Deklarowana ilość opraw producent nr 2 '[szt.']]]*Tabela1[[#This Row],[Wymagana ilość opraw suma '[szt.']]]/1000,3)</f>
        <v>0</v>
      </c>
      <c r="U24"/>
      <c r="V24"/>
      <c r="W24"/>
      <c r="X24"/>
    </row>
    <row r="25" spans="2:24" ht="13.5" customHeight="1">
      <c r="B25" s="16" t="s">
        <v>40</v>
      </c>
      <c r="C25" s="51" t="s">
        <v>33</v>
      </c>
      <c r="D25" s="51" t="s">
        <v>39</v>
      </c>
      <c r="E25" s="53">
        <v>7</v>
      </c>
      <c r="F25" s="55">
        <v>1.5</v>
      </c>
      <c r="G25" s="53" t="s">
        <v>36</v>
      </c>
      <c r="H25" s="57">
        <v>9.5</v>
      </c>
      <c r="I25" s="46">
        <v>1.5</v>
      </c>
      <c r="J25" s="27">
        <v>45</v>
      </c>
      <c r="K25" s="64">
        <v>0.5</v>
      </c>
      <c r="L25" s="29">
        <v>13</v>
      </c>
      <c r="M25" s="61"/>
      <c r="N25" s="61"/>
      <c r="O25" s="61"/>
      <c r="P25" s="62"/>
      <c r="Q25" s="35"/>
      <c r="R25" s="32">
        <f>ROUND(Tabela1[[#This Row],[Deklarowana ilość opraw producent nr 2 '[szt.']]]*Tabela1[[#This Row],[Wymagana ilość opraw suma '[szt.']]]/1000,3)</f>
        <v>0</v>
      </c>
      <c r="U25"/>
      <c r="V25"/>
      <c r="W25"/>
      <c r="X25"/>
    </row>
    <row r="26" spans="2:24" ht="13.5" customHeight="1">
      <c r="B26" s="16">
        <v>17</v>
      </c>
      <c r="C26" s="51" t="s">
        <v>33</v>
      </c>
      <c r="D26" s="51" t="s">
        <v>41</v>
      </c>
      <c r="E26" s="53">
        <v>5</v>
      </c>
      <c r="F26" s="55"/>
      <c r="G26" s="53" t="s">
        <v>1</v>
      </c>
      <c r="H26" s="57">
        <v>9</v>
      </c>
      <c r="I26" s="46">
        <v>1.5</v>
      </c>
      <c r="J26" s="27">
        <v>45</v>
      </c>
      <c r="K26" s="64">
        <v>0.5</v>
      </c>
      <c r="L26" s="29">
        <v>8</v>
      </c>
      <c r="M26" s="61"/>
      <c r="N26" s="61"/>
      <c r="O26" s="61"/>
      <c r="P26" s="62"/>
      <c r="Q26" s="35"/>
      <c r="R26" s="32">
        <f>ROUND(Tabela1[[#This Row],[Deklarowana ilość opraw producent nr 2 '[szt.']]]*Tabela1[[#This Row],[Wymagana ilość opraw suma '[szt.']]]/1000,3)</f>
        <v>0</v>
      </c>
      <c r="U26"/>
      <c r="V26"/>
      <c r="W26"/>
      <c r="X26"/>
    </row>
    <row r="27" spans="2:24" ht="13.5" customHeight="1">
      <c r="B27" s="16">
        <v>18</v>
      </c>
      <c r="C27" s="51" t="s">
        <v>33</v>
      </c>
      <c r="D27" s="51" t="s">
        <v>41</v>
      </c>
      <c r="E27" s="53">
        <v>5</v>
      </c>
      <c r="F27" s="55">
        <v>1.5</v>
      </c>
      <c r="G27" s="53" t="s">
        <v>1</v>
      </c>
      <c r="H27" s="57">
        <v>9</v>
      </c>
      <c r="I27" s="46">
        <v>1.5</v>
      </c>
      <c r="J27" s="27">
        <v>45</v>
      </c>
      <c r="K27" s="64">
        <v>0.5</v>
      </c>
      <c r="L27" s="29">
        <v>15</v>
      </c>
      <c r="M27" s="61"/>
      <c r="N27" s="61"/>
      <c r="O27" s="61"/>
      <c r="P27" s="62"/>
      <c r="Q27" s="35"/>
      <c r="R27" s="32">
        <f>ROUND(Tabela1[[#This Row],[Deklarowana ilość opraw producent nr 2 '[szt.']]]*Tabela1[[#This Row],[Wymagana ilość opraw suma '[szt.']]]/1000,3)</f>
        <v>0</v>
      </c>
      <c r="U27"/>
      <c r="V27"/>
      <c r="W27"/>
      <c r="X27"/>
    </row>
    <row r="28" spans="2:24" ht="13.5" customHeight="1">
      <c r="B28" s="16">
        <v>19</v>
      </c>
      <c r="C28" s="51" t="s">
        <v>33</v>
      </c>
      <c r="D28" s="51" t="s">
        <v>42</v>
      </c>
      <c r="E28" s="53">
        <v>5</v>
      </c>
      <c r="F28" s="55">
        <v>1.5</v>
      </c>
      <c r="G28" s="53" t="s">
        <v>0</v>
      </c>
      <c r="H28" s="57">
        <v>9</v>
      </c>
      <c r="I28" s="46">
        <v>1.5</v>
      </c>
      <c r="J28" s="27">
        <v>45</v>
      </c>
      <c r="K28" s="64">
        <v>-1.5</v>
      </c>
      <c r="L28" s="29">
        <v>7</v>
      </c>
      <c r="M28" s="61"/>
      <c r="N28" s="61"/>
      <c r="O28" s="61"/>
      <c r="P28" s="62"/>
      <c r="Q28" s="35"/>
      <c r="R28" s="32">
        <f>ROUND(Tabela1[[#This Row],[Deklarowana ilość opraw producent nr 2 '[szt.']]]*Tabela1[[#This Row],[Wymagana ilość opraw suma '[szt.']]]/1000,3)</f>
        <v>0</v>
      </c>
      <c r="U28"/>
      <c r="V28"/>
      <c r="W28"/>
      <c r="X28"/>
    </row>
    <row r="29" spans="2:24" ht="13.5" customHeight="1">
      <c r="B29" s="16">
        <v>20</v>
      </c>
      <c r="C29" s="51" t="s">
        <v>33</v>
      </c>
      <c r="D29" s="51" t="s">
        <v>43</v>
      </c>
      <c r="E29" s="53">
        <v>5</v>
      </c>
      <c r="F29" s="55">
        <v>1.5</v>
      </c>
      <c r="G29" s="53" t="s">
        <v>1</v>
      </c>
      <c r="H29" s="57">
        <v>9</v>
      </c>
      <c r="I29" s="46">
        <v>1.5</v>
      </c>
      <c r="J29" s="27">
        <v>45</v>
      </c>
      <c r="K29" s="64">
        <v>0.5</v>
      </c>
      <c r="L29" s="29">
        <v>12</v>
      </c>
      <c r="M29" s="61"/>
      <c r="N29" s="61"/>
      <c r="O29" s="61"/>
      <c r="P29" s="62"/>
      <c r="Q29" s="35"/>
      <c r="R29" s="32">
        <f>ROUND(Tabela1[[#This Row],[Deklarowana ilość opraw producent nr 2 '[szt.']]]*Tabela1[[#This Row],[Wymagana ilość opraw suma '[szt.']]]/1000,3)</f>
        <v>0</v>
      </c>
      <c r="U29"/>
      <c r="V29"/>
      <c r="W29"/>
      <c r="X29"/>
    </row>
    <row r="30" spans="2:24" ht="13.5" customHeight="1">
      <c r="B30" s="16">
        <v>21</v>
      </c>
      <c r="C30" s="51" t="s">
        <v>33</v>
      </c>
      <c r="D30" s="51" t="s">
        <v>44</v>
      </c>
      <c r="E30" s="53">
        <v>7</v>
      </c>
      <c r="F30" s="55">
        <v>1.5</v>
      </c>
      <c r="G30" s="53" t="s">
        <v>36</v>
      </c>
      <c r="H30" s="57">
        <v>9.5</v>
      </c>
      <c r="I30" s="46">
        <v>1.5</v>
      </c>
      <c r="J30" s="27">
        <v>45</v>
      </c>
      <c r="K30" s="64">
        <v>-0.5</v>
      </c>
      <c r="L30" s="29">
        <v>16</v>
      </c>
      <c r="M30" s="61"/>
      <c r="N30" s="61"/>
      <c r="O30" s="61"/>
      <c r="P30" s="62"/>
      <c r="Q30" s="35"/>
      <c r="R30" s="32">
        <f>ROUND(Tabela1[[#This Row],[Deklarowana ilość opraw producent nr 2 '[szt.']]]*Tabela1[[#This Row],[Wymagana ilość opraw suma '[szt.']]]/1000,3)</f>
        <v>0</v>
      </c>
      <c r="U30"/>
      <c r="V30"/>
      <c r="W30"/>
      <c r="X30"/>
    </row>
    <row r="31" spans="2:24" ht="13.5" customHeight="1">
      <c r="B31" s="16">
        <v>22</v>
      </c>
      <c r="C31" s="51" t="s">
        <v>33</v>
      </c>
      <c r="D31" s="51" t="s">
        <v>45</v>
      </c>
      <c r="E31" s="53">
        <v>6</v>
      </c>
      <c r="F31" s="55">
        <v>1.5</v>
      </c>
      <c r="G31" s="53" t="s">
        <v>1</v>
      </c>
      <c r="H31" s="57">
        <v>9</v>
      </c>
      <c r="I31" s="46">
        <v>1.5</v>
      </c>
      <c r="J31" s="27">
        <v>45</v>
      </c>
      <c r="K31" s="64">
        <v>-0.5</v>
      </c>
      <c r="L31" s="29">
        <v>15</v>
      </c>
      <c r="M31" s="61"/>
      <c r="N31" s="61"/>
      <c r="O31" s="61"/>
      <c r="P31" s="62"/>
      <c r="Q31" s="35"/>
      <c r="R31" s="32">
        <f>ROUND(Tabela1[[#This Row],[Deklarowana ilość opraw producent nr 2 '[szt.']]]*Tabela1[[#This Row],[Wymagana ilość opraw suma '[szt.']]]/1000,3)</f>
        <v>0</v>
      </c>
      <c r="U31"/>
      <c r="V31"/>
      <c r="W31"/>
      <c r="X31"/>
    </row>
    <row r="32" spans="2:24" ht="13.5" customHeight="1">
      <c r="B32" s="16">
        <v>23</v>
      </c>
      <c r="C32" s="51" t="s">
        <v>33</v>
      </c>
      <c r="D32" s="51" t="s">
        <v>46</v>
      </c>
      <c r="E32" s="53">
        <v>7</v>
      </c>
      <c r="F32" s="55">
        <v>1.5</v>
      </c>
      <c r="G32" s="53" t="s">
        <v>36</v>
      </c>
      <c r="H32" s="57">
        <v>9.5</v>
      </c>
      <c r="I32" s="46">
        <v>1.5</v>
      </c>
      <c r="J32" s="27">
        <v>45</v>
      </c>
      <c r="K32" s="64">
        <v>0.5</v>
      </c>
      <c r="L32" s="29">
        <v>9</v>
      </c>
      <c r="M32" s="61"/>
      <c r="N32" s="61"/>
      <c r="O32" s="61"/>
      <c r="P32" s="62"/>
      <c r="Q32" s="35"/>
      <c r="R32" s="32">
        <f>ROUND(Tabela1[[#This Row],[Deklarowana ilość opraw producent nr 2 '[szt.']]]*Tabela1[[#This Row],[Wymagana ilość opraw suma '[szt.']]]/1000,3)</f>
        <v>0</v>
      </c>
      <c r="U32"/>
      <c r="V32"/>
      <c r="W32"/>
      <c r="X32"/>
    </row>
    <row r="33" spans="2:24" ht="13.5" customHeight="1">
      <c r="B33" s="16">
        <v>24</v>
      </c>
      <c r="C33" s="51" t="s">
        <v>33</v>
      </c>
      <c r="D33" s="51" t="s">
        <v>47</v>
      </c>
      <c r="E33" s="53">
        <v>5</v>
      </c>
      <c r="F33" s="55">
        <v>1.5</v>
      </c>
      <c r="G33" s="53" t="s">
        <v>0</v>
      </c>
      <c r="H33" s="57">
        <v>9</v>
      </c>
      <c r="I33" s="46">
        <v>1.5</v>
      </c>
      <c r="J33" s="27">
        <v>45</v>
      </c>
      <c r="K33" s="64">
        <v>0.5</v>
      </c>
      <c r="L33" s="29">
        <v>4</v>
      </c>
      <c r="M33" s="61"/>
      <c r="N33" s="61"/>
      <c r="O33" s="61"/>
      <c r="P33" s="62"/>
      <c r="Q33" s="35"/>
      <c r="R33" s="32">
        <f>ROUND(Tabela1[[#This Row],[Deklarowana ilość opraw producent nr 2 '[szt.']]]*Tabela1[[#This Row],[Wymagana ilość opraw suma '[szt.']]]/1000,3)</f>
        <v>0</v>
      </c>
      <c r="U33"/>
      <c r="V33"/>
      <c r="W33"/>
      <c r="X33"/>
    </row>
    <row r="34" spans="2:24" ht="13.5" customHeight="1">
      <c r="B34" s="16">
        <v>25</v>
      </c>
      <c r="C34" s="51" t="s">
        <v>33</v>
      </c>
      <c r="D34" s="51" t="s">
        <v>48</v>
      </c>
      <c r="E34" s="53">
        <v>7</v>
      </c>
      <c r="F34" s="55">
        <v>1.5</v>
      </c>
      <c r="G34" s="53" t="s">
        <v>36</v>
      </c>
      <c r="H34" s="57">
        <v>9.5</v>
      </c>
      <c r="I34" s="46">
        <v>1.5</v>
      </c>
      <c r="J34" s="27">
        <v>45</v>
      </c>
      <c r="K34" s="64">
        <v>0.5</v>
      </c>
      <c r="L34" s="29">
        <v>3</v>
      </c>
      <c r="M34" s="61"/>
      <c r="N34" s="61"/>
      <c r="O34" s="61"/>
      <c r="P34" s="62"/>
      <c r="Q34" s="35"/>
      <c r="R34" s="32">
        <f>ROUND(Tabela1[[#This Row],[Deklarowana ilość opraw producent nr 2 '[szt.']]]*Tabela1[[#This Row],[Wymagana ilość opraw suma '[szt.']]]/1000,3)</f>
        <v>0</v>
      </c>
      <c r="U34"/>
      <c r="V34"/>
      <c r="W34"/>
      <c r="X34"/>
    </row>
    <row r="35" spans="2:24" ht="13.5" customHeight="1">
      <c r="B35" s="16" t="s">
        <v>49</v>
      </c>
      <c r="C35" s="51" t="s">
        <v>33</v>
      </c>
      <c r="D35" s="51" t="s">
        <v>48</v>
      </c>
      <c r="E35" s="53">
        <v>5</v>
      </c>
      <c r="F35" s="55"/>
      <c r="G35" s="53" t="s">
        <v>0</v>
      </c>
      <c r="H35" s="57">
        <v>9</v>
      </c>
      <c r="I35" s="46">
        <v>1.5</v>
      </c>
      <c r="J35" s="27">
        <v>45</v>
      </c>
      <c r="K35" s="64">
        <v>-1</v>
      </c>
      <c r="L35" s="29">
        <v>5</v>
      </c>
      <c r="M35" s="61"/>
      <c r="N35" s="61"/>
      <c r="O35" s="61"/>
      <c r="P35" s="62"/>
      <c r="Q35" s="35"/>
      <c r="R35" s="32">
        <f>ROUND(Tabela1[[#This Row],[Deklarowana ilość opraw producent nr 2 '[szt.']]]*Tabela1[[#This Row],[Wymagana ilość opraw suma '[szt.']]]/1000,3)</f>
        <v>0</v>
      </c>
      <c r="U35"/>
      <c r="V35"/>
      <c r="W35"/>
      <c r="X35"/>
    </row>
    <row r="36" spans="2:24" ht="13.5" customHeight="1">
      <c r="B36" s="16" t="s">
        <v>50</v>
      </c>
      <c r="C36" s="51" t="s">
        <v>33</v>
      </c>
      <c r="D36" s="51" t="s">
        <v>48</v>
      </c>
      <c r="E36" s="53">
        <v>5</v>
      </c>
      <c r="F36" s="55"/>
      <c r="G36" s="53" t="s">
        <v>0</v>
      </c>
      <c r="H36" s="57">
        <v>9</v>
      </c>
      <c r="I36" s="46">
        <v>1.5</v>
      </c>
      <c r="J36" s="27">
        <v>45</v>
      </c>
      <c r="K36" s="64">
        <v>-2.5</v>
      </c>
      <c r="L36" s="29">
        <v>5</v>
      </c>
      <c r="M36" s="61"/>
      <c r="N36" s="61"/>
      <c r="O36" s="61"/>
      <c r="P36" s="62"/>
      <c r="Q36" s="35"/>
      <c r="R36" s="32">
        <f>ROUND(Tabela1[[#This Row],[Deklarowana ilość opraw producent nr 2 '[szt.']]]*Tabela1[[#This Row],[Wymagana ilość opraw suma '[szt.']]]/1000,3)</f>
        <v>0</v>
      </c>
      <c r="U36"/>
      <c r="V36"/>
      <c r="W36"/>
      <c r="X36"/>
    </row>
    <row r="37" spans="2:24" ht="13.5" customHeight="1">
      <c r="B37" s="16">
        <v>27</v>
      </c>
      <c r="C37" s="51" t="s">
        <v>33</v>
      </c>
      <c r="D37" s="51" t="s">
        <v>51</v>
      </c>
      <c r="E37" s="53">
        <v>5</v>
      </c>
      <c r="F37" s="55"/>
      <c r="G37" s="53" t="s">
        <v>0</v>
      </c>
      <c r="H37" s="57">
        <v>9</v>
      </c>
      <c r="I37" s="46">
        <v>1.5</v>
      </c>
      <c r="J37" s="27">
        <v>45</v>
      </c>
      <c r="K37" s="64">
        <v>0.5</v>
      </c>
      <c r="L37" s="29">
        <v>2</v>
      </c>
      <c r="M37" s="61"/>
      <c r="N37" s="61"/>
      <c r="O37" s="61"/>
      <c r="P37" s="62"/>
      <c r="Q37" s="35"/>
      <c r="R37" s="32">
        <f>ROUND(Tabela1[[#This Row],[Deklarowana ilość opraw producent nr 2 '[szt.']]]*Tabela1[[#This Row],[Wymagana ilość opraw suma '[szt.']]]/1000,3)</f>
        <v>0</v>
      </c>
      <c r="U37"/>
      <c r="V37"/>
      <c r="W37"/>
      <c r="X37"/>
    </row>
    <row r="38" spans="2:24" ht="13.5" customHeight="1">
      <c r="B38" s="16">
        <v>28</v>
      </c>
      <c r="C38" s="51" t="s">
        <v>33</v>
      </c>
      <c r="D38" s="51" t="s">
        <v>52</v>
      </c>
      <c r="E38" s="53">
        <v>5</v>
      </c>
      <c r="F38" s="55"/>
      <c r="G38" s="53" t="s">
        <v>0</v>
      </c>
      <c r="H38" s="57">
        <v>9</v>
      </c>
      <c r="I38" s="46">
        <v>1.5</v>
      </c>
      <c r="J38" s="27">
        <v>45</v>
      </c>
      <c r="K38" s="64">
        <v>0.5</v>
      </c>
      <c r="L38" s="29">
        <v>2</v>
      </c>
      <c r="M38" s="61"/>
      <c r="N38" s="61"/>
      <c r="O38" s="61"/>
      <c r="P38" s="62"/>
      <c r="Q38" s="35"/>
      <c r="R38" s="32">
        <f>ROUND(Tabela1[[#This Row],[Deklarowana ilość opraw producent nr 2 '[szt.']]]*Tabela1[[#This Row],[Wymagana ilość opraw suma '[szt.']]]/1000,3)</f>
        <v>0</v>
      </c>
      <c r="U38"/>
      <c r="V38"/>
      <c r="W38"/>
      <c r="X38"/>
    </row>
    <row r="39" spans="2:24" ht="13.5" customHeight="1">
      <c r="B39" s="16">
        <v>29</v>
      </c>
      <c r="C39" s="51" t="s">
        <v>33</v>
      </c>
      <c r="D39" s="51" t="s">
        <v>53</v>
      </c>
      <c r="E39" s="53">
        <v>5</v>
      </c>
      <c r="F39" s="55">
        <v>1.5</v>
      </c>
      <c r="G39" s="53" t="s">
        <v>0</v>
      </c>
      <c r="H39" s="57">
        <v>9</v>
      </c>
      <c r="I39" s="46">
        <v>1.5</v>
      </c>
      <c r="J39" s="27">
        <v>45</v>
      </c>
      <c r="K39" s="64">
        <v>0.5</v>
      </c>
      <c r="L39" s="29">
        <v>8</v>
      </c>
      <c r="M39" s="61"/>
      <c r="N39" s="61"/>
      <c r="O39" s="61"/>
      <c r="P39" s="62"/>
      <c r="Q39" s="35"/>
      <c r="R39" s="32">
        <f>ROUND(Tabela1[[#This Row],[Deklarowana ilość opraw producent nr 2 '[szt.']]]*Tabela1[[#This Row],[Wymagana ilość opraw suma '[szt.']]]/1000,3)</f>
        <v>0</v>
      </c>
      <c r="U39"/>
      <c r="V39"/>
      <c r="W39"/>
      <c r="X39"/>
    </row>
    <row r="40" spans="2:24" ht="13.5" customHeight="1">
      <c r="B40" s="16">
        <v>30</v>
      </c>
      <c r="C40" s="51" t="s">
        <v>54</v>
      </c>
      <c r="D40" s="51" t="s">
        <v>54</v>
      </c>
      <c r="E40" s="53">
        <v>7</v>
      </c>
      <c r="F40" s="55">
        <v>1.5</v>
      </c>
      <c r="G40" s="53" t="s">
        <v>1</v>
      </c>
      <c r="H40" s="57">
        <v>9.5</v>
      </c>
      <c r="I40" s="46">
        <v>1.5</v>
      </c>
      <c r="J40" s="27">
        <v>45</v>
      </c>
      <c r="K40" s="64">
        <v>-1.5</v>
      </c>
      <c r="L40" s="29">
        <v>11</v>
      </c>
      <c r="M40" s="61"/>
      <c r="N40" s="61"/>
      <c r="O40" s="61"/>
      <c r="P40" s="62"/>
      <c r="Q40" s="35"/>
      <c r="R40" s="32">
        <f>ROUND(Tabela1[[#This Row],[Deklarowana ilość opraw producent nr 2 '[szt.']]]*Tabela1[[#This Row],[Wymagana ilość opraw suma '[szt.']]]/1000,3)</f>
        <v>0</v>
      </c>
      <c r="U40"/>
      <c r="V40"/>
      <c r="W40"/>
      <c r="X40"/>
    </row>
    <row r="41" spans="2:24" ht="13.5" customHeight="1">
      <c r="B41" s="16">
        <v>31</v>
      </c>
      <c r="C41" s="51" t="s">
        <v>54</v>
      </c>
      <c r="D41" s="51" t="s">
        <v>54</v>
      </c>
      <c r="E41" s="53">
        <v>6</v>
      </c>
      <c r="F41" s="55"/>
      <c r="G41" s="53" t="s">
        <v>0</v>
      </c>
      <c r="H41" s="57">
        <v>9</v>
      </c>
      <c r="I41" s="46">
        <v>1.5</v>
      </c>
      <c r="J41" s="27">
        <v>45</v>
      </c>
      <c r="K41" s="64">
        <v>-1.5</v>
      </c>
      <c r="L41" s="29">
        <v>23</v>
      </c>
      <c r="M41" s="61"/>
      <c r="N41" s="61"/>
      <c r="O41" s="61"/>
      <c r="P41" s="62"/>
      <c r="Q41" s="35"/>
      <c r="R41" s="32">
        <f>ROUND(Tabela1[[#This Row],[Deklarowana ilość opraw producent nr 2 '[szt.']]]*Tabela1[[#This Row],[Wymagana ilość opraw suma '[szt.']]]/1000,3)</f>
        <v>0</v>
      </c>
      <c r="U41"/>
      <c r="V41"/>
      <c r="W41"/>
      <c r="X41"/>
    </row>
    <row r="42" spans="2:24" ht="13.5" customHeight="1">
      <c r="B42" s="16">
        <v>32</v>
      </c>
      <c r="C42" s="51" t="s">
        <v>54</v>
      </c>
      <c r="D42" s="51" t="s">
        <v>54</v>
      </c>
      <c r="E42" s="53">
        <v>5</v>
      </c>
      <c r="F42" s="55"/>
      <c r="G42" s="53" t="s">
        <v>0</v>
      </c>
      <c r="H42" s="57">
        <v>9</v>
      </c>
      <c r="I42" s="46">
        <v>1.5</v>
      </c>
      <c r="J42" s="27">
        <v>45</v>
      </c>
      <c r="K42" s="64">
        <v>0</v>
      </c>
      <c r="L42" s="29">
        <v>24</v>
      </c>
      <c r="M42" s="61"/>
      <c r="N42" s="61"/>
      <c r="O42" s="61"/>
      <c r="P42" s="62"/>
      <c r="Q42" s="35"/>
      <c r="R42" s="32">
        <f>ROUND(Tabela1[[#This Row],[Deklarowana ilość opraw producent nr 2 '[szt.']]]*Tabela1[[#This Row],[Wymagana ilość opraw suma '[szt.']]]/1000,3)</f>
        <v>0</v>
      </c>
      <c r="U42"/>
      <c r="V42"/>
      <c r="W42"/>
      <c r="X42"/>
    </row>
    <row r="43" spans="2:24" ht="13.5" customHeight="1">
      <c r="B43" s="16">
        <v>33</v>
      </c>
      <c r="C43" s="51" t="s">
        <v>55</v>
      </c>
      <c r="D43" s="51" t="s">
        <v>55</v>
      </c>
      <c r="E43" s="53">
        <v>6</v>
      </c>
      <c r="F43" s="55"/>
      <c r="G43" s="53" t="s">
        <v>0</v>
      </c>
      <c r="H43" s="57">
        <v>9</v>
      </c>
      <c r="I43" s="46">
        <v>1.5</v>
      </c>
      <c r="J43" s="27">
        <v>48</v>
      </c>
      <c r="K43" s="64">
        <v>-2.5</v>
      </c>
      <c r="L43" s="29">
        <v>53</v>
      </c>
      <c r="M43" s="61"/>
      <c r="N43" s="61"/>
      <c r="O43" s="61"/>
      <c r="P43" s="62"/>
      <c r="Q43" s="35"/>
      <c r="R43" s="32">
        <f>ROUND(Tabela1[[#This Row],[Deklarowana ilość opraw producent nr 2 '[szt.']]]*Tabela1[[#This Row],[Wymagana ilość opraw suma '[szt.']]]/1000,3)</f>
        <v>0</v>
      </c>
      <c r="U43"/>
      <c r="V43"/>
      <c r="W43"/>
      <c r="X43"/>
    </row>
    <row r="44" spans="2:24" ht="13.5" customHeight="1">
      <c r="B44" s="16">
        <v>34</v>
      </c>
      <c r="C44" s="51" t="s">
        <v>55</v>
      </c>
      <c r="D44" s="51" t="s">
        <v>55</v>
      </c>
      <c r="E44" s="53">
        <v>5</v>
      </c>
      <c r="F44" s="55"/>
      <c r="G44" s="53" t="s">
        <v>0</v>
      </c>
      <c r="H44" s="57">
        <v>9</v>
      </c>
      <c r="I44" s="46">
        <v>1.5</v>
      </c>
      <c r="J44" s="27">
        <v>48</v>
      </c>
      <c r="K44" s="64">
        <v>-2.5</v>
      </c>
      <c r="L44" s="29">
        <v>61</v>
      </c>
      <c r="M44" s="61"/>
      <c r="N44" s="61"/>
      <c r="O44" s="61"/>
      <c r="P44" s="62"/>
      <c r="Q44" s="35"/>
      <c r="R44" s="32">
        <f>ROUND(Tabela1[[#This Row],[Deklarowana ilość opraw producent nr 2 '[szt.']]]*Tabela1[[#This Row],[Wymagana ilość opraw suma '[szt.']]]/1000,3)</f>
        <v>0</v>
      </c>
      <c r="U44"/>
      <c r="V44"/>
      <c r="W44"/>
      <c r="X44"/>
    </row>
    <row r="45" spans="2:24" ht="13.5" customHeight="1">
      <c r="B45" s="16">
        <v>35</v>
      </c>
      <c r="C45" s="51" t="s">
        <v>56</v>
      </c>
      <c r="D45" s="51" t="s">
        <v>56</v>
      </c>
      <c r="E45" s="53">
        <v>6</v>
      </c>
      <c r="F45" s="55"/>
      <c r="G45" s="53" t="s">
        <v>0</v>
      </c>
      <c r="H45" s="57">
        <v>9</v>
      </c>
      <c r="I45" s="46">
        <v>1.5</v>
      </c>
      <c r="J45" s="27">
        <v>48</v>
      </c>
      <c r="K45" s="64">
        <v>-2.5</v>
      </c>
      <c r="L45" s="29">
        <v>2</v>
      </c>
      <c r="M45" s="61"/>
      <c r="N45" s="61"/>
      <c r="O45" s="61"/>
      <c r="P45" s="62"/>
      <c r="Q45" s="35"/>
      <c r="R45" s="32">
        <f>ROUND(Tabela1[[#This Row],[Deklarowana ilość opraw producent nr 2 '[szt.']]]*Tabela1[[#This Row],[Wymagana ilość opraw suma '[szt.']]]/1000,3)</f>
        <v>0</v>
      </c>
      <c r="U45"/>
      <c r="V45"/>
      <c r="W45"/>
      <c r="X45"/>
    </row>
    <row r="46" spans="2:24" ht="13.5" customHeight="1">
      <c r="B46" s="16">
        <v>36</v>
      </c>
      <c r="C46" s="51" t="s">
        <v>56</v>
      </c>
      <c r="D46" s="51" t="s">
        <v>56</v>
      </c>
      <c r="E46" s="53">
        <v>5</v>
      </c>
      <c r="F46" s="55"/>
      <c r="G46" s="53" t="s">
        <v>0</v>
      </c>
      <c r="H46" s="57">
        <v>9</v>
      </c>
      <c r="I46" s="46">
        <v>1.5</v>
      </c>
      <c r="J46" s="27">
        <v>48</v>
      </c>
      <c r="K46" s="64">
        <v>-2.5</v>
      </c>
      <c r="L46" s="29">
        <v>7</v>
      </c>
      <c r="M46" s="61"/>
      <c r="N46" s="61"/>
      <c r="O46" s="61"/>
      <c r="P46" s="62"/>
      <c r="Q46" s="35"/>
      <c r="R46" s="32">
        <f>ROUND(Tabela1[[#This Row],[Deklarowana ilość opraw producent nr 2 '[szt.']]]*Tabela1[[#This Row],[Wymagana ilość opraw suma '[szt.']]]/1000,3)</f>
        <v>0</v>
      </c>
      <c r="U46"/>
      <c r="V46"/>
      <c r="W46"/>
      <c r="X46"/>
    </row>
    <row r="47" spans="2:24" ht="13.5" customHeight="1">
      <c r="B47" s="16">
        <v>37</v>
      </c>
      <c r="C47" s="51" t="s">
        <v>57</v>
      </c>
      <c r="D47" s="51" t="s">
        <v>57</v>
      </c>
      <c r="E47" s="53">
        <v>6</v>
      </c>
      <c r="F47" s="55"/>
      <c r="G47" s="53" t="s">
        <v>0</v>
      </c>
      <c r="H47" s="57">
        <v>9</v>
      </c>
      <c r="I47" s="46">
        <v>1.5</v>
      </c>
      <c r="J47" s="27">
        <v>48</v>
      </c>
      <c r="K47" s="64">
        <v>-2.5</v>
      </c>
      <c r="L47" s="29">
        <v>22</v>
      </c>
      <c r="M47" s="61"/>
      <c r="N47" s="61"/>
      <c r="O47" s="61"/>
      <c r="P47" s="62"/>
      <c r="Q47" s="35"/>
      <c r="R47" s="32">
        <f>ROUND(Tabela1[[#This Row],[Deklarowana ilość opraw producent nr 2 '[szt.']]]*Tabela1[[#This Row],[Wymagana ilość opraw suma '[szt.']]]/1000,3)</f>
        <v>0</v>
      </c>
      <c r="U47"/>
      <c r="V47"/>
      <c r="W47"/>
      <c r="X47"/>
    </row>
    <row r="48" spans="2:24" ht="13.5" customHeight="1">
      <c r="B48" s="16">
        <v>38</v>
      </c>
      <c r="C48" s="51" t="s">
        <v>58</v>
      </c>
      <c r="D48" s="51" t="s">
        <v>58</v>
      </c>
      <c r="E48" s="53">
        <v>5</v>
      </c>
      <c r="F48" s="55"/>
      <c r="G48" s="53" t="s">
        <v>0</v>
      </c>
      <c r="H48" s="57">
        <v>9</v>
      </c>
      <c r="I48" s="46">
        <v>1.5</v>
      </c>
      <c r="J48" s="27">
        <v>48</v>
      </c>
      <c r="K48" s="64">
        <v>-0.5</v>
      </c>
      <c r="L48" s="29">
        <v>19</v>
      </c>
      <c r="M48" s="61"/>
      <c r="N48" s="61"/>
      <c r="O48" s="61"/>
      <c r="P48" s="62"/>
      <c r="Q48" s="35"/>
      <c r="R48" s="32">
        <f>ROUND(Tabela1[[#This Row],[Deklarowana ilość opraw producent nr 2 '[szt.']]]*Tabela1[[#This Row],[Wymagana ilość opraw suma '[szt.']]]/1000,3)</f>
        <v>0</v>
      </c>
      <c r="U48"/>
      <c r="V48"/>
      <c r="W48"/>
      <c r="X48"/>
    </row>
    <row r="49" spans="2:24" ht="13.5" customHeight="1">
      <c r="B49" s="16">
        <v>39</v>
      </c>
      <c r="C49" s="51" t="s">
        <v>59</v>
      </c>
      <c r="D49" s="51" t="s">
        <v>35</v>
      </c>
      <c r="E49" s="53">
        <v>5</v>
      </c>
      <c r="F49" s="55"/>
      <c r="G49" s="53" t="s">
        <v>0</v>
      </c>
      <c r="H49" s="57">
        <v>9</v>
      </c>
      <c r="I49" s="46">
        <v>1.5</v>
      </c>
      <c r="J49" s="27">
        <v>48</v>
      </c>
      <c r="K49" s="64">
        <v>-0.5</v>
      </c>
      <c r="L49" s="29">
        <v>5</v>
      </c>
      <c r="M49" s="61"/>
      <c r="N49" s="61"/>
      <c r="O49" s="61"/>
      <c r="P49" s="62"/>
      <c r="Q49" s="35"/>
      <c r="R49" s="32">
        <f>ROUND(Tabela1[[#This Row],[Deklarowana ilość opraw producent nr 2 '[szt.']]]*Tabela1[[#This Row],[Wymagana ilość opraw suma '[szt.']]]/1000,3)</f>
        <v>0</v>
      </c>
      <c r="U49"/>
      <c r="V49"/>
      <c r="W49"/>
      <c r="X49"/>
    </row>
    <row r="50" spans="2:24" ht="13.5" customHeight="1">
      <c r="B50" s="16">
        <v>40</v>
      </c>
      <c r="C50" s="51" t="s">
        <v>59</v>
      </c>
      <c r="D50" s="51" t="s">
        <v>59</v>
      </c>
      <c r="E50" s="53">
        <v>6</v>
      </c>
      <c r="F50" s="55"/>
      <c r="G50" s="53" t="s">
        <v>0</v>
      </c>
      <c r="H50" s="57">
        <v>9</v>
      </c>
      <c r="I50" s="46">
        <v>1.5</v>
      </c>
      <c r="J50" s="27">
        <v>48</v>
      </c>
      <c r="K50" s="64">
        <v>-2.5</v>
      </c>
      <c r="L50" s="29">
        <v>39</v>
      </c>
      <c r="M50" s="61"/>
      <c r="N50" s="61"/>
      <c r="O50" s="61"/>
      <c r="P50" s="62"/>
      <c r="Q50" s="35"/>
      <c r="R50" s="32">
        <f>ROUND(Tabela1[[#This Row],[Deklarowana ilość opraw producent nr 2 '[szt.']]]*Tabela1[[#This Row],[Wymagana ilość opraw suma '[szt.']]]/1000,3)</f>
        <v>0</v>
      </c>
      <c r="U50"/>
      <c r="V50"/>
      <c r="W50"/>
      <c r="X50"/>
    </row>
    <row r="51" spans="2:24" ht="13.5" customHeight="1">
      <c r="B51" s="16">
        <v>41</v>
      </c>
      <c r="C51" s="51" t="s">
        <v>59</v>
      </c>
      <c r="D51" s="51" t="s">
        <v>59</v>
      </c>
      <c r="E51" s="53">
        <v>5</v>
      </c>
      <c r="F51" s="55"/>
      <c r="G51" s="53" t="s">
        <v>0</v>
      </c>
      <c r="H51" s="57">
        <v>9</v>
      </c>
      <c r="I51" s="46">
        <v>1.5</v>
      </c>
      <c r="J51" s="27">
        <v>48</v>
      </c>
      <c r="K51" s="64">
        <v>-2.5</v>
      </c>
      <c r="L51" s="29">
        <v>17</v>
      </c>
      <c r="M51" s="61"/>
      <c r="N51" s="61"/>
      <c r="O51" s="61"/>
      <c r="P51" s="62"/>
      <c r="Q51" s="35"/>
      <c r="R51" s="32">
        <f>ROUND(Tabela1[[#This Row],[Deklarowana ilość opraw producent nr 2 '[szt.']]]*Tabela1[[#This Row],[Wymagana ilość opraw suma '[szt.']]]/1000,3)</f>
        <v>0</v>
      </c>
      <c r="U51"/>
      <c r="V51"/>
      <c r="W51"/>
      <c r="X51"/>
    </row>
    <row r="52" spans="2:24" ht="13.5" customHeight="1">
      <c r="B52" s="16">
        <v>42</v>
      </c>
      <c r="C52" s="51" t="s">
        <v>60</v>
      </c>
      <c r="D52" s="51" t="s">
        <v>60</v>
      </c>
      <c r="E52" s="53">
        <v>6</v>
      </c>
      <c r="F52" s="55"/>
      <c r="G52" s="53" t="s">
        <v>0</v>
      </c>
      <c r="H52" s="57">
        <v>9</v>
      </c>
      <c r="I52" s="46">
        <v>1.5</v>
      </c>
      <c r="J52" s="27">
        <v>48</v>
      </c>
      <c r="K52" s="64">
        <v>-2.5</v>
      </c>
      <c r="L52" s="29">
        <v>1</v>
      </c>
      <c r="M52" s="61"/>
      <c r="N52" s="61"/>
      <c r="O52" s="61"/>
      <c r="P52" s="62"/>
      <c r="Q52" s="35"/>
      <c r="R52" s="32">
        <f>ROUND(Tabela1[[#This Row],[Deklarowana ilość opraw producent nr 2 '[szt.']]]*Tabela1[[#This Row],[Wymagana ilość opraw suma '[szt.']]]/1000,3)</f>
        <v>0</v>
      </c>
      <c r="U52"/>
      <c r="V52"/>
      <c r="W52"/>
      <c r="X52"/>
    </row>
    <row r="53" spans="2:24" ht="13.5" customHeight="1">
      <c r="B53" s="16">
        <v>43</v>
      </c>
      <c r="C53" s="51" t="s">
        <v>60</v>
      </c>
      <c r="D53" s="51" t="s">
        <v>60</v>
      </c>
      <c r="E53" s="53">
        <v>5</v>
      </c>
      <c r="F53" s="55"/>
      <c r="G53" s="53" t="s">
        <v>0</v>
      </c>
      <c r="H53" s="57">
        <v>9</v>
      </c>
      <c r="I53" s="46">
        <v>1.5</v>
      </c>
      <c r="J53" s="27">
        <v>48</v>
      </c>
      <c r="K53" s="64">
        <v>-2.5</v>
      </c>
      <c r="L53" s="29">
        <v>6</v>
      </c>
      <c r="M53" s="61"/>
      <c r="N53" s="61"/>
      <c r="O53" s="61"/>
      <c r="P53" s="62"/>
      <c r="Q53" s="35"/>
      <c r="R53" s="32">
        <f>ROUND(Tabela1[[#This Row],[Deklarowana ilość opraw producent nr 2 '[szt.']]]*Tabela1[[#This Row],[Wymagana ilość opraw suma '[szt.']]]/1000,3)</f>
        <v>0</v>
      </c>
      <c r="U53"/>
      <c r="V53"/>
      <c r="W53"/>
      <c r="X53"/>
    </row>
    <row r="54" spans="2:24" ht="13.5" customHeight="1">
      <c r="B54" s="16">
        <v>44</v>
      </c>
      <c r="C54" s="51" t="s">
        <v>61</v>
      </c>
      <c r="D54" s="51" t="s">
        <v>61</v>
      </c>
      <c r="E54" s="53">
        <v>5</v>
      </c>
      <c r="F54" s="55"/>
      <c r="G54" s="53" t="s">
        <v>0</v>
      </c>
      <c r="H54" s="57">
        <v>9</v>
      </c>
      <c r="I54" s="46">
        <v>1.5</v>
      </c>
      <c r="J54" s="27">
        <v>48</v>
      </c>
      <c r="K54" s="64">
        <v>-0.5</v>
      </c>
      <c r="L54" s="29">
        <v>18</v>
      </c>
      <c r="M54" s="61"/>
      <c r="N54" s="61"/>
      <c r="O54" s="61"/>
      <c r="P54" s="62"/>
      <c r="Q54" s="35"/>
      <c r="R54" s="32">
        <f>ROUND(Tabela1[[#This Row],[Deklarowana ilość opraw producent nr 2 '[szt.']]]*Tabela1[[#This Row],[Wymagana ilość opraw suma '[szt.']]]/1000,3)</f>
        <v>0</v>
      </c>
      <c r="U54"/>
      <c r="V54"/>
      <c r="W54"/>
      <c r="X54"/>
    </row>
    <row r="55" spans="2:24" ht="13.5" customHeight="1">
      <c r="B55" s="16">
        <v>45</v>
      </c>
      <c r="C55" s="51" t="s">
        <v>62</v>
      </c>
      <c r="D55" s="51" t="s">
        <v>62</v>
      </c>
      <c r="E55" s="53">
        <v>6</v>
      </c>
      <c r="F55" s="55"/>
      <c r="G55" s="53" t="s">
        <v>0</v>
      </c>
      <c r="H55" s="57">
        <v>9</v>
      </c>
      <c r="I55" s="46">
        <v>1.5</v>
      </c>
      <c r="J55" s="27">
        <v>48</v>
      </c>
      <c r="K55" s="64">
        <v>-2.5</v>
      </c>
      <c r="L55" s="29">
        <v>21</v>
      </c>
      <c r="M55" s="61"/>
      <c r="N55" s="61"/>
      <c r="O55" s="61"/>
      <c r="P55" s="62"/>
      <c r="Q55" s="35"/>
      <c r="R55" s="32">
        <f>ROUND(Tabela1[[#This Row],[Deklarowana ilość opraw producent nr 2 '[szt.']]]*Tabela1[[#This Row],[Wymagana ilość opraw suma '[szt.']]]/1000,3)</f>
        <v>0</v>
      </c>
      <c r="U55"/>
      <c r="V55"/>
      <c r="W55"/>
      <c r="X55"/>
    </row>
    <row r="56" spans="2:24" ht="13.5" customHeight="1">
      <c r="B56" s="16">
        <v>46</v>
      </c>
      <c r="C56" s="51" t="s">
        <v>63</v>
      </c>
      <c r="D56" s="51" t="s">
        <v>63</v>
      </c>
      <c r="E56" s="53">
        <v>6</v>
      </c>
      <c r="F56" s="55"/>
      <c r="G56" s="53" t="s">
        <v>0</v>
      </c>
      <c r="H56" s="57">
        <v>9</v>
      </c>
      <c r="I56" s="46">
        <v>1.5</v>
      </c>
      <c r="J56" s="27">
        <v>48</v>
      </c>
      <c r="K56" s="64">
        <v>-2.5</v>
      </c>
      <c r="L56" s="29">
        <v>21</v>
      </c>
      <c r="M56" s="61"/>
      <c r="N56" s="61"/>
      <c r="O56" s="61"/>
      <c r="P56" s="62"/>
      <c r="Q56" s="35"/>
      <c r="R56" s="32">
        <f>ROUND(Tabela1[[#This Row],[Deklarowana ilość opraw producent nr 2 '[szt.']]]*Tabela1[[#This Row],[Wymagana ilość opraw suma '[szt.']]]/1000,3)</f>
        <v>0</v>
      </c>
      <c r="U56"/>
      <c r="V56"/>
      <c r="W56"/>
      <c r="X56"/>
    </row>
    <row r="57" spans="2:24" ht="13.5" customHeight="1">
      <c r="B57" s="16">
        <v>47</v>
      </c>
      <c r="C57" s="51" t="s">
        <v>63</v>
      </c>
      <c r="D57" s="51" t="s">
        <v>63</v>
      </c>
      <c r="E57" s="53">
        <v>5</v>
      </c>
      <c r="F57" s="55"/>
      <c r="G57" s="53" t="s">
        <v>0</v>
      </c>
      <c r="H57" s="57">
        <v>9</v>
      </c>
      <c r="I57" s="46">
        <v>1.5</v>
      </c>
      <c r="J57" s="27">
        <v>48</v>
      </c>
      <c r="K57" s="64">
        <v>0.5</v>
      </c>
      <c r="L57" s="29">
        <v>3</v>
      </c>
      <c r="M57" s="61"/>
      <c r="N57" s="61"/>
      <c r="O57" s="61"/>
      <c r="P57" s="62"/>
      <c r="Q57" s="35"/>
      <c r="R57" s="32">
        <f>ROUND(Tabela1[[#This Row],[Deklarowana ilość opraw producent nr 2 '[szt.']]]*Tabela1[[#This Row],[Wymagana ilość opraw suma '[szt.']]]/1000,3)</f>
        <v>0</v>
      </c>
      <c r="U57"/>
      <c r="V57"/>
      <c r="W57"/>
      <c r="X57"/>
    </row>
    <row r="58" spans="2:24" ht="13.5" customHeight="1">
      <c r="B58" s="16">
        <v>48</v>
      </c>
      <c r="C58" s="51" t="s">
        <v>64</v>
      </c>
      <c r="D58" s="51" t="s">
        <v>64</v>
      </c>
      <c r="E58" s="53">
        <v>6</v>
      </c>
      <c r="F58" s="55"/>
      <c r="G58" s="53" t="s">
        <v>0</v>
      </c>
      <c r="H58" s="57">
        <v>9</v>
      </c>
      <c r="I58" s="46">
        <v>1.5</v>
      </c>
      <c r="J58" s="27">
        <v>48</v>
      </c>
      <c r="K58" s="64">
        <v>-2.5</v>
      </c>
      <c r="L58" s="29">
        <v>11</v>
      </c>
      <c r="M58" s="61"/>
      <c r="N58" s="61"/>
      <c r="O58" s="61"/>
      <c r="P58" s="62"/>
      <c r="Q58" s="35"/>
      <c r="R58" s="32">
        <f>ROUND(Tabela1[[#This Row],[Deklarowana ilość opraw producent nr 2 '[szt.']]]*Tabela1[[#This Row],[Wymagana ilość opraw suma '[szt.']]]/1000,3)</f>
        <v>0</v>
      </c>
      <c r="U58"/>
      <c r="V58"/>
      <c r="W58"/>
      <c r="X58"/>
    </row>
    <row r="59" spans="2:24" ht="13.5" customHeight="1">
      <c r="B59" s="16">
        <v>49</v>
      </c>
      <c r="C59" s="51" t="s">
        <v>64</v>
      </c>
      <c r="D59" s="51" t="s">
        <v>64</v>
      </c>
      <c r="E59" s="53">
        <v>5</v>
      </c>
      <c r="F59" s="55"/>
      <c r="G59" s="53" t="s">
        <v>0</v>
      </c>
      <c r="H59" s="57">
        <v>9</v>
      </c>
      <c r="I59" s="46">
        <v>1.5</v>
      </c>
      <c r="J59" s="27">
        <v>48</v>
      </c>
      <c r="K59" s="64">
        <v>-0.5</v>
      </c>
      <c r="L59" s="29">
        <v>18</v>
      </c>
      <c r="M59" s="61"/>
      <c r="N59" s="61"/>
      <c r="O59" s="61"/>
      <c r="P59" s="62"/>
      <c r="Q59" s="35"/>
      <c r="R59" s="32">
        <f>ROUND(Tabela1[[#This Row],[Deklarowana ilość opraw producent nr 2 '[szt.']]]*Tabela1[[#This Row],[Wymagana ilość opraw suma '[szt.']]]/1000,3)</f>
        <v>0</v>
      </c>
      <c r="U59"/>
      <c r="V59"/>
      <c r="W59"/>
      <c r="X59"/>
    </row>
    <row r="60" spans="2:24" ht="13.5" customHeight="1">
      <c r="B60" s="16">
        <v>50</v>
      </c>
      <c r="C60" s="51" t="s">
        <v>65</v>
      </c>
      <c r="D60" s="51" t="s">
        <v>65</v>
      </c>
      <c r="E60" s="53">
        <v>7</v>
      </c>
      <c r="F60" s="55"/>
      <c r="G60" s="53" t="s">
        <v>1</v>
      </c>
      <c r="H60" s="57">
        <v>9.5</v>
      </c>
      <c r="I60" s="46">
        <v>1.5</v>
      </c>
      <c r="J60" s="27">
        <v>48</v>
      </c>
      <c r="K60" s="64">
        <v>-1.5</v>
      </c>
      <c r="L60" s="29">
        <v>18</v>
      </c>
      <c r="M60" s="61"/>
      <c r="N60" s="61"/>
      <c r="O60" s="61"/>
      <c r="P60" s="62"/>
      <c r="Q60" s="35"/>
      <c r="R60" s="32">
        <f>ROUND(Tabela1[[#This Row],[Deklarowana ilość opraw producent nr 2 '[szt.']]]*Tabela1[[#This Row],[Wymagana ilość opraw suma '[szt.']]]/1000,3)</f>
        <v>0</v>
      </c>
      <c r="U60"/>
      <c r="V60"/>
      <c r="W60"/>
      <c r="X60"/>
    </row>
    <row r="61" spans="2:24" ht="13.5" customHeight="1">
      <c r="B61" s="16">
        <v>51</v>
      </c>
      <c r="C61" s="51" t="s">
        <v>65</v>
      </c>
      <c r="D61" s="51" t="s">
        <v>65</v>
      </c>
      <c r="E61" s="53">
        <v>6</v>
      </c>
      <c r="F61" s="55"/>
      <c r="G61" s="53" t="s">
        <v>0</v>
      </c>
      <c r="H61" s="57">
        <v>9</v>
      </c>
      <c r="I61" s="46">
        <v>1.5</v>
      </c>
      <c r="J61" s="27">
        <v>48</v>
      </c>
      <c r="K61" s="64">
        <v>-2.5</v>
      </c>
      <c r="L61" s="29">
        <v>2</v>
      </c>
      <c r="M61" s="61"/>
      <c r="N61" s="61"/>
      <c r="O61" s="61"/>
      <c r="P61" s="62"/>
      <c r="Q61" s="35"/>
      <c r="R61" s="32">
        <f>ROUND(Tabela1[[#This Row],[Deklarowana ilość opraw producent nr 2 '[szt.']]]*Tabela1[[#This Row],[Wymagana ilość opraw suma '[szt.']]]/1000,3)</f>
        <v>0</v>
      </c>
      <c r="U61"/>
      <c r="V61"/>
      <c r="W61"/>
      <c r="X61"/>
    </row>
    <row r="62" spans="2:24" ht="13.5" customHeight="1">
      <c r="B62" s="16">
        <v>52</v>
      </c>
      <c r="C62" s="51" t="s">
        <v>65</v>
      </c>
      <c r="D62" s="51" t="s">
        <v>65</v>
      </c>
      <c r="E62" s="53">
        <v>5</v>
      </c>
      <c r="F62" s="55"/>
      <c r="G62" s="53" t="s">
        <v>0</v>
      </c>
      <c r="H62" s="57">
        <v>9</v>
      </c>
      <c r="I62" s="46">
        <v>1.5</v>
      </c>
      <c r="J62" s="27">
        <v>48</v>
      </c>
      <c r="K62" s="64">
        <v>-0.5</v>
      </c>
      <c r="L62" s="29">
        <v>13</v>
      </c>
      <c r="M62" s="61"/>
      <c r="N62" s="61"/>
      <c r="O62" s="61"/>
      <c r="P62" s="62"/>
      <c r="Q62" s="35"/>
      <c r="R62" s="32">
        <f>ROUND(Tabela1[[#This Row],[Deklarowana ilość opraw producent nr 2 '[szt.']]]*Tabela1[[#This Row],[Wymagana ilość opraw suma '[szt.']]]/1000,3)</f>
        <v>0</v>
      </c>
      <c r="U62"/>
      <c r="V62"/>
      <c r="W62"/>
      <c r="X62"/>
    </row>
    <row r="63" spans="2:24" ht="13.5" customHeight="1">
      <c r="B63" s="16">
        <v>53</v>
      </c>
      <c r="C63" s="51" t="s">
        <v>66</v>
      </c>
      <c r="D63" s="51" t="s">
        <v>66</v>
      </c>
      <c r="E63" s="53">
        <v>5</v>
      </c>
      <c r="F63" s="55"/>
      <c r="G63" s="53" t="s">
        <v>0</v>
      </c>
      <c r="H63" s="57">
        <v>9</v>
      </c>
      <c r="I63" s="46">
        <v>1.5</v>
      </c>
      <c r="J63" s="27">
        <v>48</v>
      </c>
      <c r="K63" s="64">
        <v>-2.5</v>
      </c>
      <c r="L63" s="29">
        <v>17</v>
      </c>
      <c r="M63" s="61"/>
      <c r="N63" s="61"/>
      <c r="O63" s="61"/>
      <c r="P63" s="62"/>
      <c r="Q63" s="35"/>
      <c r="R63" s="32">
        <f>ROUND(Tabela1[[#This Row],[Deklarowana ilość opraw producent nr 2 '[szt.']]]*Tabela1[[#This Row],[Wymagana ilość opraw suma '[szt.']]]/1000,3)</f>
        <v>0</v>
      </c>
      <c r="U63"/>
      <c r="V63"/>
      <c r="W63"/>
      <c r="X63"/>
    </row>
    <row r="64" spans="2:24" ht="13.5" customHeight="1">
      <c r="B64" s="16">
        <v>54</v>
      </c>
      <c r="C64" s="51" t="s">
        <v>67</v>
      </c>
      <c r="D64" s="51" t="s">
        <v>67</v>
      </c>
      <c r="E64" s="53">
        <v>7</v>
      </c>
      <c r="F64" s="55"/>
      <c r="G64" s="53" t="s">
        <v>1</v>
      </c>
      <c r="H64" s="57">
        <v>9.5</v>
      </c>
      <c r="I64" s="46">
        <v>1.5</v>
      </c>
      <c r="J64" s="27">
        <v>48</v>
      </c>
      <c r="K64" s="64">
        <v>-1.5</v>
      </c>
      <c r="L64" s="29">
        <v>37</v>
      </c>
      <c r="M64" s="61"/>
      <c r="N64" s="61"/>
      <c r="O64" s="61"/>
      <c r="P64" s="62"/>
      <c r="Q64" s="35"/>
      <c r="R64" s="32">
        <f>ROUND(Tabela1[[#This Row],[Deklarowana ilość opraw producent nr 2 '[szt.']]]*Tabela1[[#This Row],[Wymagana ilość opraw suma '[szt.']]]/1000,3)</f>
        <v>0</v>
      </c>
      <c r="U64"/>
      <c r="V64"/>
      <c r="W64"/>
      <c r="X64"/>
    </row>
    <row r="65" spans="2:24" ht="13.5" customHeight="1">
      <c r="B65" s="16">
        <v>55</v>
      </c>
      <c r="C65" s="51" t="s">
        <v>67</v>
      </c>
      <c r="D65" s="51" t="s">
        <v>67</v>
      </c>
      <c r="E65" s="53">
        <v>5</v>
      </c>
      <c r="F65" s="55"/>
      <c r="G65" s="53" t="s">
        <v>0</v>
      </c>
      <c r="H65" s="57">
        <v>9</v>
      </c>
      <c r="I65" s="46">
        <v>1.5</v>
      </c>
      <c r="J65" s="27">
        <v>48</v>
      </c>
      <c r="K65" s="64">
        <v>-0.5</v>
      </c>
      <c r="L65" s="29">
        <v>1</v>
      </c>
      <c r="M65" s="61"/>
      <c r="N65" s="61"/>
      <c r="O65" s="61"/>
      <c r="P65" s="62"/>
      <c r="Q65" s="35"/>
      <c r="R65" s="32">
        <f>ROUND(Tabela1[[#This Row],[Deklarowana ilość opraw producent nr 2 '[szt.']]]*Tabela1[[#This Row],[Wymagana ilość opraw suma '[szt.']]]/1000,3)</f>
        <v>0</v>
      </c>
      <c r="U65"/>
      <c r="V65"/>
      <c r="W65"/>
      <c r="X65"/>
    </row>
    <row r="66" spans="2:24" ht="13.5" customHeight="1">
      <c r="B66" s="16">
        <v>56</v>
      </c>
      <c r="C66" s="51" t="s">
        <v>68</v>
      </c>
      <c r="D66" s="51" t="s">
        <v>68</v>
      </c>
      <c r="E66" s="53">
        <v>7</v>
      </c>
      <c r="F66" s="55"/>
      <c r="G66" s="53" t="s">
        <v>1</v>
      </c>
      <c r="H66" s="57">
        <v>9.5</v>
      </c>
      <c r="I66" s="46">
        <v>1.5</v>
      </c>
      <c r="J66" s="27">
        <v>48</v>
      </c>
      <c r="K66" s="64">
        <v>-2.5</v>
      </c>
      <c r="L66" s="29">
        <v>11</v>
      </c>
      <c r="M66" s="61"/>
      <c r="N66" s="61"/>
      <c r="O66" s="61"/>
      <c r="P66" s="62"/>
      <c r="Q66" s="35"/>
      <c r="R66" s="32">
        <f>ROUND(Tabela1[[#This Row],[Deklarowana ilość opraw producent nr 2 '[szt.']]]*Tabela1[[#This Row],[Wymagana ilość opraw suma '[szt.']]]/1000,3)</f>
        <v>0</v>
      </c>
      <c r="U66"/>
      <c r="V66"/>
      <c r="W66"/>
      <c r="X66"/>
    </row>
    <row r="67" spans="2:24" ht="13.5" customHeight="1">
      <c r="B67" s="16">
        <v>57</v>
      </c>
      <c r="C67" s="51" t="s">
        <v>68</v>
      </c>
      <c r="D67" s="51" t="s">
        <v>68</v>
      </c>
      <c r="E67" s="53">
        <v>5</v>
      </c>
      <c r="F67" s="55"/>
      <c r="G67" s="53" t="s">
        <v>0</v>
      </c>
      <c r="H67" s="57">
        <v>9</v>
      </c>
      <c r="I67" s="46">
        <v>1.5</v>
      </c>
      <c r="J67" s="27">
        <v>48</v>
      </c>
      <c r="K67" s="64">
        <v>-0.5</v>
      </c>
      <c r="L67" s="29">
        <v>7</v>
      </c>
      <c r="M67" s="61"/>
      <c r="N67" s="61"/>
      <c r="O67" s="61"/>
      <c r="P67" s="62"/>
      <c r="Q67" s="35"/>
      <c r="R67" s="32">
        <f>ROUND(Tabela1[[#This Row],[Deklarowana ilość opraw producent nr 2 '[szt.']]]*Tabela1[[#This Row],[Wymagana ilość opraw suma '[szt.']]]/1000,3)</f>
        <v>0</v>
      </c>
      <c r="U67"/>
      <c r="V67"/>
      <c r="W67"/>
      <c r="X67"/>
    </row>
    <row r="68" spans="2:24" ht="13.5" customHeight="1">
      <c r="B68" s="16">
        <v>58</v>
      </c>
      <c r="C68" s="51" t="s">
        <v>69</v>
      </c>
      <c r="D68" s="51" t="s">
        <v>69</v>
      </c>
      <c r="E68" s="53">
        <v>5</v>
      </c>
      <c r="F68" s="55"/>
      <c r="G68" s="53" t="s">
        <v>0</v>
      </c>
      <c r="H68" s="57">
        <v>9</v>
      </c>
      <c r="I68" s="46">
        <v>1.5</v>
      </c>
      <c r="J68" s="27">
        <v>48</v>
      </c>
      <c r="K68" s="64">
        <v>-1.5</v>
      </c>
      <c r="L68" s="29">
        <v>38</v>
      </c>
      <c r="M68" s="61"/>
      <c r="N68" s="61"/>
      <c r="O68" s="61"/>
      <c r="P68" s="62"/>
      <c r="Q68" s="35"/>
      <c r="R68" s="32">
        <f>ROUND(Tabela1[[#This Row],[Deklarowana ilość opraw producent nr 2 '[szt.']]]*Tabela1[[#This Row],[Wymagana ilość opraw suma '[szt.']]]/1000,3)</f>
        <v>0</v>
      </c>
      <c r="U68"/>
      <c r="V68"/>
      <c r="W68"/>
      <c r="X68"/>
    </row>
    <row r="69" spans="2:24" ht="13.5" customHeight="1">
      <c r="B69" s="16">
        <v>59</v>
      </c>
      <c r="C69" s="51" t="s">
        <v>70</v>
      </c>
      <c r="D69" s="51" t="s">
        <v>70</v>
      </c>
      <c r="E69" s="53">
        <v>6</v>
      </c>
      <c r="F69" s="55"/>
      <c r="G69" s="53" t="s">
        <v>0</v>
      </c>
      <c r="H69" s="57">
        <v>9</v>
      </c>
      <c r="I69" s="46">
        <v>1.5</v>
      </c>
      <c r="J69" s="27">
        <v>48</v>
      </c>
      <c r="K69" s="64">
        <v>-1</v>
      </c>
      <c r="L69" s="29">
        <v>24</v>
      </c>
      <c r="M69" s="61"/>
      <c r="N69" s="61"/>
      <c r="O69" s="61"/>
      <c r="P69" s="62"/>
      <c r="Q69" s="35"/>
      <c r="R69" s="32">
        <f>ROUND(Tabela1[[#This Row],[Deklarowana ilość opraw producent nr 2 '[szt.']]]*Tabela1[[#This Row],[Wymagana ilość opraw suma '[szt.']]]/1000,3)</f>
        <v>0</v>
      </c>
      <c r="U69"/>
      <c r="V69"/>
      <c r="W69"/>
      <c r="X69"/>
    </row>
    <row r="70" spans="2:24" ht="13.5" customHeight="1">
      <c r="B70" s="16">
        <v>60</v>
      </c>
      <c r="C70" s="51" t="s">
        <v>71</v>
      </c>
      <c r="D70" s="51" t="s">
        <v>71</v>
      </c>
      <c r="E70" s="53">
        <v>7</v>
      </c>
      <c r="F70" s="55"/>
      <c r="G70" s="53" t="s">
        <v>1</v>
      </c>
      <c r="H70" s="57">
        <v>9.5</v>
      </c>
      <c r="I70" s="46">
        <v>1.5</v>
      </c>
      <c r="J70" s="27">
        <v>48</v>
      </c>
      <c r="K70" s="64">
        <v>-2.5</v>
      </c>
      <c r="L70" s="29">
        <v>15</v>
      </c>
      <c r="M70" s="61"/>
      <c r="N70" s="61"/>
      <c r="O70" s="61"/>
      <c r="P70" s="62"/>
      <c r="Q70" s="35"/>
      <c r="R70" s="32">
        <f>ROUND(Tabela1[[#This Row],[Deklarowana ilość opraw producent nr 2 '[szt.']]]*Tabela1[[#This Row],[Wymagana ilość opraw suma '[szt.']]]/1000,3)</f>
        <v>0</v>
      </c>
      <c r="U70"/>
      <c r="V70"/>
      <c r="W70"/>
      <c r="X70"/>
    </row>
    <row r="71" spans="2:24" ht="13.5" customHeight="1">
      <c r="B71" s="16">
        <v>61</v>
      </c>
      <c r="C71" s="51" t="s">
        <v>71</v>
      </c>
      <c r="D71" s="51" t="s">
        <v>71</v>
      </c>
      <c r="E71" s="53">
        <v>6</v>
      </c>
      <c r="F71" s="55"/>
      <c r="G71" s="53" t="s">
        <v>0</v>
      </c>
      <c r="H71" s="57">
        <v>9</v>
      </c>
      <c r="I71" s="46">
        <v>1.5</v>
      </c>
      <c r="J71" s="27">
        <v>48</v>
      </c>
      <c r="K71" s="64">
        <v>-0.5</v>
      </c>
      <c r="L71" s="29">
        <v>21</v>
      </c>
      <c r="M71" s="61"/>
      <c r="N71" s="61"/>
      <c r="O71" s="61"/>
      <c r="P71" s="62"/>
      <c r="Q71" s="35"/>
      <c r="R71" s="32">
        <f>ROUND(Tabela1[[#This Row],[Deklarowana ilość opraw producent nr 2 '[szt.']]]*Tabela1[[#This Row],[Wymagana ilość opraw suma '[szt.']]]/1000,3)</f>
        <v>0</v>
      </c>
      <c r="U71"/>
      <c r="V71"/>
      <c r="W71"/>
      <c r="X71"/>
    </row>
    <row r="72" spans="2:24" ht="13.5" customHeight="1">
      <c r="B72" s="16">
        <v>62</v>
      </c>
      <c r="C72" s="51" t="s">
        <v>71</v>
      </c>
      <c r="D72" s="51" t="s">
        <v>71</v>
      </c>
      <c r="E72" s="53">
        <v>5</v>
      </c>
      <c r="F72" s="55"/>
      <c r="G72" s="53" t="s">
        <v>0</v>
      </c>
      <c r="H72" s="57">
        <v>9</v>
      </c>
      <c r="I72" s="46">
        <v>1.5</v>
      </c>
      <c r="J72" s="27">
        <v>48</v>
      </c>
      <c r="K72" s="64">
        <v>-1</v>
      </c>
      <c r="L72" s="29">
        <v>14</v>
      </c>
      <c r="M72" s="61"/>
      <c r="N72" s="61"/>
      <c r="O72" s="61"/>
      <c r="P72" s="62"/>
      <c r="Q72" s="35"/>
      <c r="R72" s="32">
        <f>ROUND(Tabela1[[#This Row],[Deklarowana ilość opraw producent nr 2 '[szt.']]]*Tabela1[[#This Row],[Wymagana ilość opraw suma '[szt.']]]/1000,3)</f>
        <v>0</v>
      </c>
      <c r="U72"/>
      <c r="V72"/>
      <c r="W72"/>
      <c r="X72"/>
    </row>
    <row r="73" spans="2:24" ht="13.5" customHeight="1">
      <c r="B73" s="16">
        <v>63</v>
      </c>
      <c r="C73" s="51" t="s">
        <v>72</v>
      </c>
      <c r="D73" s="51" t="s">
        <v>72</v>
      </c>
      <c r="E73" s="53">
        <v>6</v>
      </c>
      <c r="F73" s="55">
        <v>1.5</v>
      </c>
      <c r="G73" s="53" t="s">
        <v>0</v>
      </c>
      <c r="H73" s="57">
        <v>9</v>
      </c>
      <c r="I73" s="46">
        <v>1.5</v>
      </c>
      <c r="J73" s="27">
        <v>45</v>
      </c>
      <c r="K73" s="64">
        <v>0</v>
      </c>
      <c r="L73" s="29">
        <v>11</v>
      </c>
      <c r="M73" s="61"/>
      <c r="N73" s="61"/>
      <c r="O73" s="61"/>
      <c r="P73" s="62"/>
      <c r="Q73" s="35"/>
      <c r="R73" s="32">
        <f>ROUND(Tabela1[[#This Row],[Deklarowana ilość opraw producent nr 2 '[szt.']]]*Tabela1[[#This Row],[Wymagana ilość opraw suma '[szt.']]]/1000,3)</f>
        <v>0</v>
      </c>
      <c r="U73"/>
      <c r="V73"/>
      <c r="W73"/>
      <c r="X73"/>
    </row>
    <row r="74" spans="2:24" ht="13.5" customHeight="1">
      <c r="B74" s="16">
        <v>64</v>
      </c>
      <c r="C74" s="51" t="s">
        <v>72</v>
      </c>
      <c r="D74" s="51" t="s">
        <v>72</v>
      </c>
      <c r="E74" s="53">
        <v>5</v>
      </c>
      <c r="F74" s="55"/>
      <c r="G74" s="53" t="s">
        <v>0</v>
      </c>
      <c r="H74" s="57">
        <v>9</v>
      </c>
      <c r="I74" s="46">
        <v>1.5</v>
      </c>
      <c r="J74" s="27">
        <v>48</v>
      </c>
      <c r="K74" s="64">
        <v>-1</v>
      </c>
      <c r="L74" s="29">
        <v>8</v>
      </c>
      <c r="M74" s="61"/>
      <c r="N74" s="61"/>
      <c r="O74" s="61"/>
      <c r="P74" s="62"/>
      <c r="Q74" s="35"/>
      <c r="R74" s="32">
        <f>ROUND(Tabela1[[#This Row],[Deklarowana ilość opraw producent nr 2 '[szt.']]]*Tabela1[[#This Row],[Wymagana ilość opraw suma '[szt.']]]/1000,3)</f>
        <v>0</v>
      </c>
      <c r="U74"/>
      <c r="V74"/>
      <c r="W74"/>
      <c r="X74"/>
    </row>
    <row r="75" spans="2:24" ht="13.5" customHeight="1">
      <c r="B75" s="16">
        <v>65</v>
      </c>
      <c r="C75" s="51" t="s">
        <v>73</v>
      </c>
      <c r="D75" s="51" t="s">
        <v>73</v>
      </c>
      <c r="E75" s="53">
        <v>6</v>
      </c>
      <c r="F75" s="55"/>
      <c r="G75" s="53" t="s">
        <v>0</v>
      </c>
      <c r="H75" s="57">
        <v>9</v>
      </c>
      <c r="I75" s="46">
        <v>1.5</v>
      </c>
      <c r="J75" s="27">
        <v>48</v>
      </c>
      <c r="K75" s="64">
        <v>-0.5</v>
      </c>
      <c r="L75" s="29">
        <v>20</v>
      </c>
      <c r="M75" s="61"/>
      <c r="N75" s="61"/>
      <c r="O75" s="61"/>
      <c r="P75" s="62"/>
      <c r="Q75" s="35"/>
      <c r="R75" s="32">
        <f>ROUND(Tabela1[[#This Row],[Deklarowana ilość opraw producent nr 2 '[szt.']]]*Tabela1[[#This Row],[Wymagana ilość opraw suma '[szt.']]]/1000,3)</f>
        <v>0</v>
      </c>
      <c r="U75"/>
      <c r="V75"/>
      <c r="W75"/>
      <c r="X75"/>
    </row>
    <row r="76" spans="2:24" ht="13.5" customHeight="1">
      <c r="B76" s="16">
        <v>66</v>
      </c>
      <c r="C76" s="51" t="s">
        <v>73</v>
      </c>
      <c r="D76" s="51" t="s">
        <v>73</v>
      </c>
      <c r="E76" s="53">
        <v>5</v>
      </c>
      <c r="F76" s="55"/>
      <c r="G76" s="53" t="s">
        <v>0</v>
      </c>
      <c r="H76" s="57">
        <v>9</v>
      </c>
      <c r="I76" s="46">
        <v>1.5</v>
      </c>
      <c r="J76" s="27">
        <v>48</v>
      </c>
      <c r="K76" s="64">
        <v>-0.5</v>
      </c>
      <c r="L76" s="29">
        <v>28</v>
      </c>
      <c r="M76" s="61"/>
      <c r="N76" s="61"/>
      <c r="O76" s="61"/>
      <c r="P76" s="62"/>
      <c r="Q76" s="35"/>
      <c r="R76" s="32">
        <f>ROUND(Tabela1[[#This Row],[Deklarowana ilość opraw producent nr 2 '[szt.']]]*Tabela1[[#This Row],[Wymagana ilość opraw suma '[szt.']]]/1000,3)</f>
        <v>0</v>
      </c>
      <c r="U76"/>
      <c r="V76"/>
      <c r="W76"/>
      <c r="X76"/>
    </row>
    <row r="77" spans="2:24" ht="13.5" customHeight="1">
      <c r="B77" s="16">
        <v>67</v>
      </c>
      <c r="C77" s="51" t="s">
        <v>74</v>
      </c>
      <c r="D77" s="51" t="s">
        <v>74</v>
      </c>
      <c r="E77" s="53">
        <v>6</v>
      </c>
      <c r="F77" s="55"/>
      <c r="G77" s="53" t="s">
        <v>0</v>
      </c>
      <c r="H77" s="57">
        <v>9</v>
      </c>
      <c r="I77" s="46">
        <v>1.5</v>
      </c>
      <c r="J77" s="27">
        <v>48</v>
      </c>
      <c r="K77" s="64">
        <v>-2.5</v>
      </c>
      <c r="L77" s="29">
        <v>4</v>
      </c>
      <c r="M77" s="61"/>
      <c r="N77" s="61"/>
      <c r="O77" s="61"/>
      <c r="P77" s="62"/>
      <c r="Q77" s="35"/>
      <c r="R77" s="32">
        <f>ROUND(Tabela1[[#This Row],[Deklarowana ilość opraw producent nr 2 '[szt.']]]*Tabela1[[#This Row],[Wymagana ilość opraw suma '[szt.']]]/1000,3)</f>
        <v>0</v>
      </c>
      <c r="U77"/>
      <c r="V77"/>
      <c r="W77"/>
      <c r="X77"/>
    </row>
    <row r="78" spans="2:24" ht="13.5" customHeight="1">
      <c r="B78" s="16">
        <v>68</v>
      </c>
      <c r="C78" s="51" t="s">
        <v>74</v>
      </c>
      <c r="D78" s="51" t="s">
        <v>74</v>
      </c>
      <c r="E78" s="53">
        <v>5</v>
      </c>
      <c r="F78" s="55"/>
      <c r="G78" s="53" t="s">
        <v>0</v>
      </c>
      <c r="H78" s="57">
        <v>9</v>
      </c>
      <c r="I78" s="46">
        <v>1.5</v>
      </c>
      <c r="J78" s="27">
        <v>48</v>
      </c>
      <c r="K78" s="64">
        <v>-1</v>
      </c>
      <c r="L78" s="29">
        <v>20</v>
      </c>
      <c r="M78" s="61"/>
      <c r="N78" s="61"/>
      <c r="O78" s="61"/>
      <c r="P78" s="62"/>
      <c r="Q78" s="35"/>
      <c r="R78" s="32">
        <f>ROUND(Tabela1[[#This Row],[Deklarowana ilość opraw producent nr 2 '[szt.']]]*Tabela1[[#This Row],[Wymagana ilość opraw suma '[szt.']]]/1000,3)</f>
        <v>0</v>
      </c>
      <c r="U78"/>
      <c r="V78"/>
      <c r="W78"/>
      <c r="X78"/>
    </row>
    <row r="79" spans="2:24" ht="13.5" customHeight="1">
      <c r="B79" s="16">
        <v>69</v>
      </c>
      <c r="C79" s="51" t="s">
        <v>75</v>
      </c>
      <c r="D79" s="51" t="s">
        <v>75</v>
      </c>
      <c r="E79" s="53">
        <v>6</v>
      </c>
      <c r="F79" s="55"/>
      <c r="G79" s="53" t="s">
        <v>0</v>
      </c>
      <c r="H79" s="57">
        <v>9</v>
      </c>
      <c r="I79" s="46">
        <v>1.5</v>
      </c>
      <c r="J79" s="27">
        <v>48</v>
      </c>
      <c r="K79" s="64">
        <v>-2.5</v>
      </c>
      <c r="L79" s="29">
        <v>9</v>
      </c>
      <c r="M79" s="61"/>
      <c r="N79" s="61"/>
      <c r="O79" s="61"/>
      <c r="P79" s="62"/>
      <c r="Q79" s="35"/>
      <c r="R79" s="32">
        <f>ROUND(Tabela1[[#This Row],[Deklarowana ilość opraw producent nr 2 '[szt.']]]*Tabela1[[#This Row],[Wymagana ilość opraw suma '[szt.']]]/1000,3)</f>
        <v>0</v>
      </c>
      <c r="U79"/>
      <c r="V79"/>
      <c r="W79"/>
      <c r="X79"/>
    </row>
    <row r="80" spans="2:24" ht="13.5" customHeight="1">
      <c r="B80" s="16">
        <v>70</v>
      </c>
      <c r="C80" s="51" t="s">
        <v>75</v>
      </c>
      <c r="D80" s="51" t="s">
        <v>75</v>
      </c>
      <c r="E80" s="53">
        <v>5</v>
      </c>
      <c r="F80" s="55"/>
      <c r="G80" s="53" t="s">
        <v>0</v>
      </c>
      <c r="H80" s="57">
        <v>9</v>
      </c>
      <c r="I80" s="46">
        <v>1.5</v>
      </c>
      <c r="J80" s="27">
        <v>48</v>
      </c>
      <c r="K80" s="64">
        <v>-0.5</v>
      </c>
      <c r="L80" s="29">
        <v>5</v>
      </c>
      <c r="M80" s="61"/>
      <c r="N80" s="61"/>
      <c r="O80" s="61"/>
      <c r="P80" s="62"/>
      <c r="Q80" s="35"/>
      <c r="R80" s="32">
        <f>ROUND(Tabela1[[#This Row],[Deklarowana ilość opraw producent nr 2 '[szt.']]]*Tabela1[[#This Row],[Wymagana ilość opraw suma '[szt.']]]/1000,3)</f>
        <v>0</v>
      </c>
      <c r="U80"/>
      <c r="V80"/>
      <c r="W80"/>
      <c r="X80"/>
    </row>
    <row r="81" spans="2:24" ht="13.5" customHeight="1">
      <c r="B81" s="16">
        <v>71</v>
      </c>
      <c r="C81" s="51" t="s">
        <v>76</v>
      </c>
      <c r="D81" s="51" t="s">
        <v>76</v>
      </c>
      <c r="E81" s="53">
        <v>6</v>
      </c>
      <c r="F81" s="55"/>
      <c r="G81" s="53" t="s">
        <v>0</v>
      </c>
      <c r="H81" s="57">
        <v>9</v>
      </c>
      <c r="I81" s="46">
        <v>1.5</v>
      </c>
      <c r="J81" s="27">
        <v>48</v>
      </c>
      <c r="K81" s="64">
        <v>-2.5</v>
      </c>
      <c r="L81" s="29">
        <v>3</v>
      </c>
      <c r="M81" s="61"/>
      <c r="N81" s="61"/>
      <c r="O81" s="61"/>
      <c r="P81" s="62"/>
      <c r="Q81" s="35"/>
      <c r="R81" s="32">
        <f>ROUND(Tabela1[[#This Row],[Deklarowana ilość opraw producent nr 2 '[szt.']]]*Tabela1[[#This Row],[Wymagana ilość opraw suma '[szt.']]]/1000,3)</f>
        <v>0</v>
      </c>
      <c r="U81"/>
      <c r="V81"/>
      <c r="W81"/>
      <c r="X81"/>
    </row>
    <row r="82" spans="2:24" ht="13.5" customHeight="1">
      <c r="B82" s="16">
        <v>72</v>
      </c>
      <c r="C82" s="51" t="s">
        <v>76</v>
      </c>
      <c r="D82" s="51" t="s">
        <v>76</v>
      </c>
      <c r="E82" s="53">
        <v>5</v>
      </c>
      <c r="F82" s="55"/>
      <c r="G82" s="53" t="s">
        <v>0</v>
      </c>
      <c r="H82" s="57">
        <v>9</v>
      </c>
      <c r="I82" s="46">
        <v>1.5</v>
      </c>
      <c r="J82" s="27">
        <v>48</v>
      </c>
      <c r="K82" s="64">
        <v>-1.5</v>
      </c>
      <c r="L82" s="29">
        <v>29</v>
      </c>
      <c r="M82" s="61"/>
      <c r="N82" s="61"/>
      <c r="O82" s="61"/>
      <c r="P82" s="62"/>
      <c r="Q82" s="35"/>
      <c r="R82" s="32">
        <f>ROUND(Tabela1[[#This Row],[Deklarowana ilość opraw producent nr 2 '[szt.']]]*Tabela1[[#This Row],[Wymagana ilość opraw suma '[szt.']]]/1000,3)</f>
        <v>0</v>
      </c>
      <c r="U82"/>
      <c r="V82"/>
      <c r="W82"/>
      <c r="X82"/>
    </row>
    <row r="83" spans="2:24" ht="13.5" customHeight="1">
      <c r="B83" s="16">
        <v>73</v>
      </c>
      <c r="C83" s="51" t="s">
        <v>77</v>
      </c>
      <c r="D83" s="51" t="s">
        <v>77</v>
      </c>
      <c r="E83" s="53">
        <v>7</v>
      </c>
      <c r="F83" s="55"/>
      <c r="G83" s="53" t="s">
        <v>1</v>
      </c>
      <c r="H83" s="57">
        <v>9.5</v>
      </c>
      <c r="I83" s="46">
        <v>1.5</v>
      </c>
      <c r="J83" s="27">
        <v>48</v>
      </c>
      <c r="K83" s="64">
        <v>-2.5</v>
      </c>
      <c r="L83" s="29">
        <v>4</v>
      </c>
      <c r="M83" s="61"/>
      <c r="N83" s="61"/>
      <c r="O83" s="61"/>
      <c r="P83" s="62"/>
      <c r="Q83" s="35"/>
      <c r="R83" s="32">
        <f>ROUND(Tabela1[[#This Row],[Deklarowana ilość opraw producent nr 2 '[szt.']]]*Tabela1[[#This Row],[Wymagana ilość opraw suma '[szt.']]]/1000,3)</f>
        <v>0</v>
      </c>
      <c r="U83"/>
      <c r="V83"/>
      <c r="W83"/>
      <c r="X83"/>
    </row>
    <row r="84" spans="2:24" ht="13.5" customHeight="1">
      <c r="B84" s="16">
        <v>74</v>
      </c>
      <c r="C84" s="51" t="s">
        <v>77</v>
      </c>
      <c r="D84" s="51" t="s">
        <v>77</v>
      </c>
      <c r="E84" s="53">
        <v>5</v>
      </c>
      <c r="F84" s="55"/>
      <c r="G84" s="53" t="s">
        <v>0</v>
      </c>
      <c r="H84" s="57">
        <v>9</v>
      </c>
      <c r="I84" s="46">
        <v>1.5</v>
      </c>
      <c r="J84" s="27">
        <v>48</v>
      </c>
      <c r="K84" s="64">
        <v>-1.5</v>
      </c>
      <c r="L84" s="29">
        <v>33</v>
      </c>
      <c r="M84" s="61"/>
      <c r="N84" s="61"/>
      <c r="O84" s="61"/>
      <c r="P84" s="62"/>
      <c r="Q84" s="35"/>
      <c r="R84" s="32">
        <f>ROUND(Tabela1[[#This Row],[Deklarowana ilość opraw producent nr 2 '[szt.']]]*Tabela1[[#This Row],[Wymagana ilość opraw suma '[szt.']]]/1000,3)</f>
        <v>0</v>
      </c>
      <c r="U84"/>
      <c r="V84"/>
      <c r="W84"/>
      <c r="X84"/>
    </row>
    <row r="85" spans="2:24">
      <c r="B85" s="16">
        <v>75</v>
      </c>
      <c r="C85" s="51" t="s">
        <v>78</v>
      </c>
      <c r="D85" s="51" t="s">
        <v>78</v>
      </c>
      <c r="E85" s="53">
        <v>5</v>
      </c>
      <c r="F85" s="55"/>
      <c r="G85" s="53" t="s">
        <v>0</v>
      </c>
      <c r="H85" s="57">
        <v>9</v>
      </c>
      <c r="I85" s="46">
        <v>1.5</v>
      </c>
      <c r="J85" s="21">
        <v>48</v>
      </c>
      <c r="K85" s="22">
        <v>-1.5</v>
      </c>
      <c r="L85" s="23">
        <v>29</v>
      </c>
      <c r="M85" s="33"/>
      <c r="N85" s="33"/>
      <c r="O85" s="33"/>
      <c r="P85" s="24"/>
      <c r="Q85" s="24"/>
      <c r="R85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85"/>
      <c r="V85"/>
      <c r="W85"/>
      <c r="X85"/>
    </row>
    <row r="86" spans="2:24">
      <c r="B86" s="43">
        <v>76</v>
      </c>
      <c r="C86" s="19" t="s">
        <v>79</v>
      </c>
      <c r="D86" s="19" t="s">
        <v>79</v>
      </c>
      <c r="E86" s="44">
        <v>6</v>
      </c>
      <c r="F86" s="45"/>
      <c r="G86" s="44" t="s">
        <v>0</v>
      </c>
      <c r="H86" s="42">
        <v>9</v>
      </c>
      <c r="I86" s="46">
        <v>1.5</v>
      </c>
      <c r="J86" s="21">
        <v>48</v>
      </c>
      <c r="K86" s="22">
        <v>-2.5</v>
      </c>
      <c r="L86" s="23">
        <v>29</v>
      </c>
      <c r="M86" s="33"/>
      <c r="N86" s="33"/>
      <c r="O86" s="33"/>
      <c r="P86" s="24"/>
      <c r="Q86" s="24"/>
      <c r="R86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86"/>
      <c r="V86"/>
      <c r="W86"/>
      <c r="X86"/>
    </row>
    <row r="87" spans="2:24">
      <c r="B87" s="43">
        <v>77</v>
      </c>
      <c r="C87" s="19" t="s">
        <v>80</v>
      </c>
      <c r="D87" s="19" t="s">
        <v>80</v>
      </c>
      <c r="E87" s="25">
        <v>6</v>
      </c>
      <c r="F87" s="20"/>
      <c r="G87" s="44" t="s">
        <v>0</v>
      </c>
      <c r="H87" s="42">
        <v>9</v>
      </c>
      <c r="I87" s="46">
        <v>1.5</v>
      </c>
      <c r="J87" s="21">
        <v>48</v>
      </c>
      <c r="K87" s="22">
        <v>-2.5</v>
      </c>
      <c r="L87" s="23">
        <v>22</v>
      </c>
      <c r="M87" s="33"/>
      <c r="N87" s="33"/>
      <c r="O87" s="33"/>
      <c r="P87" s="24"/>
      <c r="Q87" s="24"/>
      <c r="R87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87"/>
      <c r="V87"/>
      <c r="W87"/>
      <c r="X87"/>
    </row>
    <row r="88" spans="2:24">
      <c r="B88" s="43">
        <v>78</v>
      </c>
      <c r="C88" s="19" t="s">
        <v>80</v>
      </c>
      <c r="D88" s="19" t="s">
        <v>80</v>
      </c>
      <c r="E88" s="25">
        <v>5</v>
      </c>
      <c r="F88" s="20"/>
      <c r="G88" s="44" t="s">
        <v>0</v>
      </c>
      <c r="H88" s="42">
        <v>9</v>
      </c>
      <c r="I88" s="46">
        <v>1.5</v>
      </c>
      <c r="J88" s="21">
        <v>48</v>
      </c>
      <c r="K88" s="22">
        <v>-0.5</v>
      </c>
      <c r="L88" s="23">
        <v>3</v>
      </c>
      <c r="M88" s="33"/>
      <c r="N88" s="33"/>
      <c r="O88" s="33"/>
      <c r="P88" s="24"/>
      <c r="Q88" s="24"/>
      <c r="R88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88"/>
      <c r="V88"/>
      <c r="W88"/>
      <c r="X88"/>
    </row>
    <row r="89" spans="2:24">
      <c r="B89" s="43">
        <v>79</v>
      </c>
      <c r="C89" s="19" t="s">
        <v>80</v>
      </c>
      <c r="D89" s="19" t="s">
        <v>80</v>
      </c>
      <c r="E89" s="44">
        <v>5</v>
      </c>
      <c r="F89" s="45"/>
      <c r="G89" s="44" t="s">
        <v>0</v>
      </c>
      <c r="H89" s="42">
        <v>9</v>
      </c>
      <c r="I89" s="46">
        <v>1.5</v>
      </c>
      <c r="J89" s="21">
        <v>48</v>
      </c>
      <c r="K89" s="22">
        <v>-0.5</v>
      </c>
      <c r="L89" s="23">
        <v>1</v>
      </c>
      <c r="M89" s="33"/>
      <c r="N89" s="33"/>
      <c r="O89" s="33"/>
      <c r="P89" s="24"/>
      <c r="Q89" s="24"/>
      <c r="R89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89"/>
      <c r="V89"/>
      <c r="W89"/>
      <c r="X89"/>
    </row>
    <row r="90" spans="2:24">
      <c r="B90" s="43">
        <v>80</v>
      </c>
      <c r="C90" s="19" t="s">
        <v>81</v>
      </c>
      <c r="D90" s="19" t="s">
        <v>81</v>
      </c>
      <c r="E90" s="44">
        <v>5</v>
      </c>
      <c r="F90" s="45"/>
      <c r="G90" s="44" t="s">
        <v>0</v>
      </c>
      <c r="H90" s="42">
        <v>9</v>
      </c>
      <c r="I90" s="46">
        <v>1.5</v>
      </c>
      <c r="J90" s="21">
        <v>48</v>
      </c>
      <c r="K90" s="22">
        <v>-2.5</v>
      </c>
      <c r="L90" s="23">
        <v>6</v>
      </c>
      <c r="M90" s="33"/>
      <c r="N90" s="33"/>
      <c r="O90" s="33"/>
      <c r="P90" s="24"/>
      <c r="Q90" s="24"/>
      <c r="R90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90"/>
      <c r="V90"/>
      <c r="W90"/>
      <c r="X90"/>
    </row>
    <row r="91" spans="2:24">
      <c r="B91" s="43">
        <v>81</v>
      </c>
      <c r="C91" s="19" t="s">
        <v>82</v>
      </c>
      <c r="D91" s="19" t="s">
        <v>82</v>
      </c>
      <c r="E91" s="44">
        <v>6</v>
      </c>
      <c r="F91" s="45"/>
      <c r="G91" s="44" t="s">
        <v>0</v>
      </c>
      <c r="H91" s="42">
        <v>9</v>
      </c>
      <c r="I91" s="46">
        <v>1.5</v>
      </c>
      <c r="J91" s="21">
        <v>48</v>
      </c>
      <c r="K91" s="22">
        <v>-2.5</v>
      </c>
      <c r="L91" s="23">
        <v>13</v>
      </c>
      <c r="M91" s="33"/>
      <c r="N91" s="33"/>
      <c r="O91" s="33"/>
      <c r="P91" s="24"/>
      <c r="Q91" s="24"/>
      <c r="R91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91"/>
      <c r="V91"/>
      <c r="W91"/>
      <c r="X91"/>
    </row>
    <row r="92" spans="2:24" ht="15" customHeight="1">
      <c r="B92" s="43">
        <v>82</v>
      </c>
      <c r="C92" s="19" t="s">
        <v>82</v>
      </c>
      <c r="D92" s="19" t="s">
        <v>82</v>
      </c>
      <c r="E92" s="44">
        <v>5</v>
      </c>
      <c r="F92" s="45"/>
      <c r="G92" s="44" t="s">
        <v>0</v>
      </c>
      <c r="H92" s="42">
        <v>9</v>
      </c>
      <c r="I92" s="46">
        <v>1.5</v>
      </c>
      <c r="J92" s="21">
        <v>48</v>
      </c>
      <c r="K92" s="22">
        <v>-0.5</v>
      </c>
      <c r="L92" s="23">
        <v>3</v>
      </c>
      <c r="M92" s="33"/>
      <c r="N92" s="33"/>
      <c r="O92" s="33"/>
      <c r="P92" s="24"/>
      <c r="Q92" s="24"/>
      <c r="R92" s="18">
        <f>((Tabela1[[#This Row],[Moc z obliczeń producent nr 1 '[W']]]*Tabela1[[#This Row],[Deklarowana ilość opraw producent nr 1 '[szt.']]])+(Tabela1[[#This Row],[Moc z obliczeń producent nr 2 '[W']2]]*Tabela1[[#This Row],[Deklarowana ilość opraw producent nr 2 '[szt.']]]))/1000</f>
        <v>0</v>
      </c>
      <c r="U92"/>
      <c r="V92"/>
      <c r="W92"/>
      <c r="X92"/>
    </row>
    <row r="93" spans="2:24" ht="15" customHeight="1">
      <c r="B93" s="60">
        <v>83</v>
      </c>
      <c r="C93" s="19" t="s">
        <v>83</v>
      </c>
      <c r="D93" s="19" t="s">
        <v>83</v>
      </c>
      <c r="E93" s="21">
        <v>5</v>
      </c>
      <c r="F93" s="21"/>
      <c r="G93" s="21" t="s">
        <v>0</v>
      </c>
      <c r="H93" s="22">
        <v>9</v>
      </c>
      <c r="I93" s="21">
        <v>1.5</v>
      </c>
      <c r="J93" s="47">
        <v>48</v>
      </c>
      <c r="K93" s="65">
        <v>-0.5</v>
      </c>
      <c r="L93" s="48">
        <v>10</v>
      </c>
      <c r="M93" s="33"/>
      <c r="N93" s="33"/>
      <c r="O93" s="33"/>
      <c r="P93" s="63"/>
      <c r="Q93" s="24"/>
      <c r="R93" s="36">
        <f>ROUND(Tabela1[[#This Row],[Deklarowana ilość opraw producent nr 2 '[szt.']]]*Tabela1[[#This Row],[Wymagana ilość opraw suma '[szt.']]]/1000,3)</f>
        <v>0</v>
      </c>
      <c r="U93"/>
      <c r="V93"/>
      <c r="W93"/>
      <c r="X93"/>
    </row>
    <row r="94" spans="2:24">
      <c r="B94" s="38"/>
      <c r="C94" s="37" t="s">
        <v>2</v>
      </c>
      <c r="D94" s="37"/>
      <c r="E94" s="39"/>
      <c r="F94" s="39"/>
      <c r="G94" s="39"/>
      <c r="H94" s="40"/>
      <c r="I94" s="40"/>
      <c r="J94" s="39"/>
      <c r="K94" s="39"/>
      <c r="L94" s="39">
        <f>SUBTOTAL(109,Tabela1[Wymagana ilość opraw suma '[szt.']])</f>
        <v>1153</v>
      </c>
      <c r="M94" s="39"/>
      <c r="N94" s="39">
        <f>SUBTOTAL(109,Tabela1[Deklarowana ilość opraw producent nr 1 '[szt.']])</f>
        <v>0</v>
      </c>
      <c r="O94" s="39"/>
      <c r="P94" s="39">
        <f>SUBTOTAL(109,Tabela1[Deklarowana ilość opraw producent nr 2 '[szt.']])</f>
        <v>0</v>
      </c>
      <c r="Q94" s="39">
        <f>SUBTOTAL(109,Tabela1[Deklarowana ilość opraw suma sprawdzenie '[szt.']])</f>
        <v>0</v>
      </c>
      <c r="R94" s="41">
        <f>SUBTOTAL(109,Tabela1[Suma mocy '[kW']])</f>
        <v>0</v>
      </c>
      <c r="U94"/>
      <c r="V94"/>
      <c r="W94"/>
      <c r="X94"/>
    </row>
    <row r="95" spans="2:24">
      <c r="B95" s="8"/>
      <c r="C95" s="2"/>
      <c r="D95" s="2"/>
      <c r="E95" s="1"/>
      <c r="F95" s="1"/>
      <c r="G95" s="1"/>
      <c r="H95" s="14"/>
      <c r="I95" s="14"/>
      <c r="L95" s="1"/>
      <c r="M95" s="1"/>
      <c r="N95" s="1"/>
      <c r="O95" s="1"/>
      <c r="P95" s="12" t="s">
        <v>4</v>
      </c>
      <c r="Q95" s="15"/>
      <c r="R95" s="34">
        <f>Tabela1[[#Totals],[Suma mocy '[kW']]]</f>
        <v>0</v>
      </c>
    </row>
    <row r="96" spans="2:24">
      <c r="B96" s="8"/>
      <c r="C96" s="26" t="s">
        <v>12</v>
      </c>
      <c r="D96" s="26"/>
      <c r="E96" s="1"/>
      <c r="F96" s="1"/>
      <c r="G96" s="1"/>
      <c r="H96" s="14"/>
      <c r="I96" s="14"/>
      <c r="L96" s="1"/>
      <c r="M96" s="1"/>
      <c r="N96" s="1"/>
      <c r="O96" s="1"/>
      <c r="P96" s="15"/>
      <c r="Q96" s="15"/>
      <c r="R96" s="8"/>
    </row>
    <row r="97" spans="2:24">
      <c r="C97" s="67" t="s">
        <v>13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24">
      <c r="C98" s="11" t="s">
        <v>14</v>
      </c>
      <c r="D98" s="11"/>
      <c r="J98" s="6"/>
      <c r="K98" s="6"/>
      <c r="L98" s="6"/>
      <c r="M98" s="6"/>
      <c r="N98" s="6"/>
      <c r="O98" s="6"/>
      <c r="P98" s="6"/>
      <c r="Q98" s="6"/>
      <c r="R98" s="6"/>
      <c r="V98" s="6"/>
      <c r="W98"/>
      <c r="X98"/>
    </row>
    <row r="99" spans="2:24">
      <c r="C99" s="11" t="s">
        <v>91</v>
      </c>
      <c r="D99" s="11"/>
      <c r="J99" s="6"/>
      <c r="K99" s="6"/>
      <c r="L99" s="6"/>
      <c r="M99" s="6"/>
      <c r="N99" s="6"/>
      <c r="O99" s="6"/>
      <c r="P99" s="6"/>
      <c r="Q99" s="6"/>
      <c r="R99" s="6"/>
      <c r="V99" s="6"/>
      <c r="W99"/>
      <c r="X99"/>
    </row>
    <row r="100" spans="2:24">
      <c r="C100" s="11" t="s">
        <v>87</v>
      </c>
      <c r="D100" s="11"/>
      <c r="J100" s="6"/>
      <c r="K100" s="6"/>
      <c r="L100" s="6"/>
      <c r="M100" s="6"/>
      <c r="N100" s="6"/>
      <c r="O100" s="6"/>
      <c r="P100" s="6"/>
      <c r="Q100" s="6"/>
      <c r="R100" s="6"/>
      <c r="U100" s="7"/>
      <c r="V100" s="10"/>
    </row>
    <row r="101" spans="2:24">
      <c r="B101" s="7"/>
      <c r="C101" s="69" t="s">
        <v>88</v>
      </c>
      <c r="D101" s="9"/>
      <c r="U101" s="7"/>
      <c r="V101" s="10"/>
    </row>
    <row r="102" spans="2:24">
      <c r="B102" s="7"/>
      <c r="C102" s="9"/>
      <c r="D102" s="9"/>
      <c r="U102" s="7"/>
      <c r="V102" s="10"/>
    </row>
    <row r="103" spans="2:24">
      <c r="B103" s="7"/>
      <c r="C103" s="9"/>
      <c r="D103" s="9"/>
    </row>
  </sheetData>
  <protectedRanges>
    <protectedRange sqref="P85:Q93" name="Rozstęp1"/>
  </protectedRanges>
  <mergeCells count="3">
    <mergeCell ref="B3:R5"/>
    <mergeCell ref="C97:R97"/>
    <mergeCell ref="B1:R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4294967293" verticalDpi="4294967293" r:id="rId1"/>
  <headerFooter>
    <oddFooter>&amp;C&amp;P</oddFooter>
  </headerFooter>
  <ignoredErrors>
    <ignoredError sqref="R85:R92 R8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d 4 5 2 d a 0 e - f f b 7 - 4 6 c d - a 9 a 6 - 4 c 3 e 1 0 4 7 2 7 9 4 "   s q m i d = " f f 3 4 a 7 e 1 - 8 e 2 e - 4 5 4 2 - a 6 d 9 - 0 a e c 7 f b 4 f 0 f 3 "   x m l n s = " h t t p : / / s c h e m a s . m i c r o s o f t . c o m / D a t a M a s h u p " > A A A A A L Q D A A B Q S w M E F A A C A A g A t 1 m B U R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t 1 m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d Z g V G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C 3 W Y F R H G 3 a E q o A A A D 6 A A A A E g A A A A A A A A A A A A A A A A A A A A A A Q 2 9 u Z m l n L 1 B h Y 2 t h Z 2 U u e G 1 s U E s B A i 0 A F A A C A A g A t 1 m B U Q / K 6 a u k A A A A 6 Q A A A B M A A A A A A A A A A A A A A A A A 9 g A A A F t D b 2 5 0 Z W 5 0 X 1 R 5 c G V z X S 5 4 b W x Q S w E C L Q A U A A I A C A C 3 W Y F R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A A A A A A A H c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x h c 3 R V c G R h d G V k I i B W Y W x 1 Z T 0 i Z D I w M T k t M D M t M j V U M D g 6 M T g 6 M z k u M D Y 5 N D U 5 M V o i I C 8 + P E V u d H J 5 I F R 5 c G U 9 I k Z p b G x F c n J v c k N v d W 5 0 I i B W Y W x 1 Z T 0 i b D A i I C 8 + P E V u d H J 5 I F R 5 c G U 9 I k Z p b G x D b 2 x 1 b W 5 U e X B l c y I g V m F s d W U 9 I n N B a E F Q Q m d Z Q 0 F n W V B B Z 1 l H Q m d Z R 0 J n W U d C Z 1 l H Q m d Z R 0 J n W T 0 i I C 8 + P E V u d H J 5 I F R 5 c G U 9 I k Z p b G x F c n J v c k N v Z G U i I F Z h b H V l P S J z V W 5 r b m 9 3 b i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d W 5 0 I i B W Y W x 1 Z T 0 i b D E y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Y X R v d 2 l l Y y U y M G x h d G F y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w Y X R v d 2 l l Y y U y M G x h d G F y b m l l L 2 9 w Y X R v d 2 l l Y 1 9 s Y X R h c m 5 p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U a V v d q A f u Q p 4 c W 2 d p Z G 6 e A A A A A A I A A A A A A B B m A A A A A Q A A I A A A A O 4 X D 2 l 5 p p u Z 6 9 i o w x 0 C 8 4 h s t M y 1 N G w m H p C Y J t E p a S E z A A A A A A 6 A A A A A A g A A I A A A A D 6 R o V E l j 2 j A / m y + c P 2 D 3 Y T f N s I h e X l Y 6 t d S z 0 N b d Q V / U A A A A M q X y x y + F h Y c R X S a e u + N e h g F M q c 8 r z n P h W m r 4 O h V g T 4 i 3 3 K U J z O d 3 G p L F S 4 + I h 9 S 2 o y A Q n D v V D f r F n P a d 9 s C 0 U k e D F 0 e i n I p p b e A v i H D K h H y Q A A A A B 1 b V f J d 3 Q U V 5 g K 7 J J 7 e w N 9 a w S w O B W q O a r 2 8 G v r f 6 q / q O B O O c A a u m K / N g M r K y n w y P Q I U n 5 u 2 5 W v X 6 M S w f 1 o E F N A = < / D a t a M a s h u p > 
</file>

<file path=customXml/itemProps1.xml><?xml version="1.0" encoding="utf-8"?>
<ds:datastoreItem xmlns:ds="http://schemas.openxmlformats.org/officeDocument/2006/customXml" ds:itemID="{9928A222-A815-4CF1-A36B-051A01001B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Sytuacje</vt:lpstr>
      <vt:lpstr>Sytuacje!a</vt:lpstr>
      <vt:lpstr>Sytuacje!kkk</vt:lpstr>
      <vt:lpstr>Sytuacje!Print_Titles</vt:lpstr>
      <vt:lpstr>Sytuacje!Tytuły_wydruku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JSY</cp:lastModifiedBy>
  <cp:lastPrinted>2020-12-01T10:17:56Z</cp:lastPrinted>
  <dcterms:created xsi:type="dcterms:W3CDTF">2019-02-14T11:40:53Z</dcterms:created>
  <dcterms:modified xsi:type="dcterms:W3CDTF">2020-12-01T10:19:02Z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